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8475" windowHeight="5385" activeTab="1"/>
  </bookViews>
  <sheets>
    <sheet name="Condensed BS-30.6.2008" sheetId="1" r:id="rId1"/>
    <sheet name="Condensed PL-30.6.2008" sheetId="2" r:id="rId2"/>
    <sheet name="Condensed Equity-30.6.2008" sheetId="3" r:id="rId3"/>
    <sheet name="KLSE notes-30.6.08" sheetId="4" r:id="rId4"/>
    <sheet name="IFS Notes-30.6.2008" sheetId="5" r:id="rId5"/>
    <sheet name="Condensed CF-30.6.2008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<sst xmlns="http://schemas.openxmlformats.org/spreadsheetml/2006/main" count="423" uniqueCount="309">
  <si>
    <t>Cumulative</t>
  </si>
  <si>
    <t>QUARTERLY REPORT</t>
  </si>
  <si>
    <t>RM'000</t>
  </si>
  <si>
    <t>(Incorporated in Malaysia)</t>
  </si>
  <si>
    <t>INDIVIDUAL QUARTER</t>
  </si>
  <si>
    <t>CUMULATIVE QUARTERS</t>
  </si>
  <si>
    <t>CURRENT</t>
  </si>
  <si>
    <t>PRECEDING</t>
  </si>
  <si>
    <t xml:space="preserve">PRECEDING </t>
  </si>
  <si>
    <t>YEAR</t>
  </si>
  <si>
    <t>CORRESPONDING</t>
  </si>
  <si>
    <t>TO-DATE</t>
  </si>
  <si>
    <t>PERIOD</t>
  </si>
  <si>
    <t>Revenue</t>
  </si>
  <si>
    <t>Operating Profit</t>
  </si>
  <si>
    <t>Depreciation and amortisation</t>
  </si>
  <si>
    <t>Interest income</t>
  </si>
  <si>
    <t>Interest expense</t>
  </si>
  <si>
    <t>Profit Before Taxation</t>
  </si>
  <si>
    <t>Less: Tax expense</t>
  </si>
  <si>
    <t>Earnings per share:</t>
  </si>
  <si>
    <t xml:space="preserve">  Basic earnings per ordinary shares (sen)</t>
  </si>
  <si>
    <t xml:space="preserve">  Diluted earnings per ordinary shares (sen)</t>
  </si>
  <si>
    <t>NA</t>
  </si>
  <si>
    <t>Note: NA denotes "Not Applicable"</t>
  </si>
  <si>
    <t>At</t>
  </si>
  <si>
    <t>Property, plant and equipment</t>
  </si>
  <si>
    <t>Investment in Associates</t>
  </si>
  <si>
    <t>Intangible assets</t>
  </si>
  <si>
    <t>Current Assets</t>
  </si>
  <si>
    <t xml:space="preserve">   Inventories</t>
  </si>
  <si>
    <t>Current Liabilities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</si>
  <si>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</si>
  <si>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NOTES TO THE INTERIM FINANCIAL REPORT</t>
  </si>
  <si>
    <t>A1</t>
  </si>
  <si>
    <t>Basis of preparation</t>
  </si>
  <si>
    <t>A2</t>
  </si>
  <si>
    <t>A3</t>
  </si>
  <si>
    <t>Seasonal or cyclical factors</t>
  </si>
  <si>
    <t>Certain segment of the Group's business are affected by cyclical factors.</t>
  </si>
  <si>
    <t xml:space="preserve">The management considers that on a quarter to quarter basis, the demand and/or production of the </t>
  </si>
  <si>
    <t>Group's products for each of the three core activities varies and the variation in each quarters were as follows:</t>
  </si>
  <si>
    <t>(1) marine products manufacturing activities are affected by monsoon in the 4th quarter.</t>
  </si>
  <si>
    <t>(2) crude palm oil milling activities are seasonally affected by monsoon resulting in low crops in the 2nd and 4th quarters.</t>
  </si>
  <si>
    <t>(3) integrated livestock farming activities are not significantly affected in any of the quarters.</t>
  </si>
  <si>
    <t>On an overall basis therefore, the group's performance varies seasonally.</t>
  </si>
  <si>
    <t>A4</t>
  </si>
  <si>
    <t>Unusual items</t>
  </si>
  <si>
    <t>There are no unusual items during the quarter under review.</t>
  </si>
  <si>
    <t>A5</t>
  </si>
  <si>
    <t>There were no material changes in estimates during the quarter under review.</t>
  </si>
  <si>
    <t>A6</t>
  </si>
  <si>
    <t>Debts and securities</t>
  </si>
  <si>
    <t>A7</t>
  </si>
  <si>
    <t>Dividend paid</t>
  </si>
  <si>
    <t>Todate</t>
  </si>
  <si>
    <t>A8</t>
  </si>
  <si>
    <t>Segmental Information</t>
  </si>
  <si>
    <t>Turnover</t>
  </si>
  <si>
    <t>Profit before tax</t>
  </si>
  <si>
    <t xml:space="preserve">   Marine products manufacturing</t>
  </si>
  <si>
    <t xml:space="preserve">   Integrated Livestock Farming</t>
  </si>
  <si>
    <t xml:space="preserve">   Total</t>
  </si>
  <si>
    <t>A9</t>
  </si>
  <si>
    <t>The valuations of land and building have been brought forward, without amendment from the previous annual report.</t>
  </si>
  <si>
    <t>A10</t>
  </si>
  <si>
    <t>A11</t>
  </si>
  <si>
    <t>Changes in composition of the Group.</t>
  </si>
  <si>
    <t>Changes in Contingent Liabilities</t>
  </si>
  <si>
    <t xml:space="preserve">    Corporate guarantee given to secure </t>
  </si>
  <si>
    <t xml:space="preserve">     banking facilities granted to subsidiaries :</t>
  </si>
  <si>
    <t>RM' million</t>
  </si>
  <si>
    <t>ADDITIONAL INFORMATION REQUIRED BY BURSA MALAYSIA SECURITIES BERHAD'S LISTING REQUIREMENTS.</t>
  </si>
  <si>
    <t>B1</t>
  </si>
  <si>
    <t xml:space="preserve">Current </t>
  </si>
  <si>
    <t>Last year</t>
  </si>
  <si>
    <t>%</t>
  </si>
  <si>
    <t xml:space="preserve">Cumulative </t>
  </si>
  <si>
    <t>quarter</t>
  </si>
  <si>
    <t>corresponding</t>
  </si>
  <si>
    <t>change</t>
  </si>
  <si>
    <t>quarters</t>
  </si>
  <si>
    <t>corresponding quarters</t>
  </si>
  <si>
    <t>last year</t>
  </si>
  <si>
    <t>Sales</t>
  </si>
  <si>
    <t xml:space="preserve">   Marine product manufacturing (MPM)</t>
  </si>
  <si>
    <t xml:space="preserve">   Integrated Livestock Farming (ILF)</t>
  </si>
  <si>
    <t>a.</t>
  </si>
  <si>
    <t>b.</t>
  </si>
  <si>
    <t>c.</t>
  </si>
  <si>
    <t>B2</t>
  </si>
  <si>
    <t>Review of current quarter performance with the preceding quarter.</t>
  </si>
  <si>
    <t xml:space="preserve"> Current quarter</t>
  </si>
  <si>
    <t xml:space="preserve"> Preceding quarter </t>
  </si>
  <si>
    <t>Activities:</t>
  </si>
  <si>
    <t>c</t>
  </si>
  <si>
    <t>B3</t>
  </si>
  <si>
    <t>B4</t>
  </si>
  <si>
    <t>Profit Forecast</t>
  </si>
  <si>
    <t>No profit forecast was published during the period under review.</t>
  </si>
  <si>
    <t>B5</t>
  </si>
  <si>
    <t>Tax expense</t>
  </si>
  <si>
    <t>Current quarter ended</t>
  </si>
  <si>
    <t>Current income tax expense</t>
  </si>
  <si>
    <t>Deferred tax expense</t>
  </si>
  <si>
    <t>The effective tax rate is lower than the statutory rate is mainly due to availability of tax incentives.</t>
  </si>
  <si>
    <t>B6</t>
  </si>
  <si>
    <t>Unquoted investments and properties</t>
  </si>
  <si>
    <t>B7</t>
  </si>
  <si>
    <t>Quoted Investments</t>
  </si>
  <si>
    <t>There were no sales or purchase of quoted investment for the quarter under review.</t>
  </si>
  <si>
    <t>Investment in quoted securities is analysed as:</t>
  </si>
  <si>
    <t xml:space="preserve">  Cost:</t>
  </si>
  <si>
    <t xml:space="preserve">  Book Value:</t>
  </si>
  <si>
    <t xml:space="preserve">  Market Value:</t>
  </si>
  <si>
    <t>B8</t>
  </si>
  <si>
    <t>Corporate Proposals</t>
  </si>
  <si>
    <t>B9</t>
  </si>
  <si>
    <t xml:space="preserve">Borrowings </t>
  </si>
  <si>
    <t xml:space="preserve">  Bank overdraft-short term (secured)</t>
  </si>
  <si>
    <t xml:space="preserve">  Bank overdraft-short term (unsecured)</t>
  </si>
  <si>
    <t xml:space="preserve">  HP Creditors-short term (unsecured)</t>
  </si>
  <si>
    <t xml:space="preserve">  HP Creditors-long term (unsecured)</t>
  </si>
  <si>
    <t xml:space="preserve">  Bankers’ acceptance-short term (secured)</t>
  </si>
  <si>
    <t xml:space="preserve">  Bankers’ acceptance-short term (unsecured)</t>
  </si>
  <si>
    <t xml:space="preserve">  Term loans-short term (secured)</t>
  </si>
  <si>
    <t xml:space="preserve">  Term loans-short term (unsecured)</t>
  </si>
  <si>
    <t xml:space="preserve">  Term loans-long term (secured)</t>
  </si>
  <si>
    <t xml:space="preserve">  Term loans-long term (unsecured)</t>
  </si>
  <si>
    <t>Total Borrowings for trade purpose</t>
  </si>
  <si>
    <t>B10</t>
  </si>
  <si>
    <t>Off Balance sheet financial instruments</t>
  </si>
  <si>
    <t xml:space="preserve">    The Group enters into forward exchange contracts as a hedge for certain contracts that are confirmed. The purpose of such hedging is to minimise losses </t>
  </si>
  <si>
    <t xml:space="preserve">    and to preserve value of confirmed contracts. There is no cash requirement for the above hedging instrument. It is the Group's </t>
  </si>
  <si>
    <t xml:space="preserve">    policy to enter into foreign currency contracts with the Group's bankers and as such the Group do not foresee any significant credit and/or market risks.</t>
  </si>
  <si>
    <t xml:space="preserve">    Assets and liabilities in foreign currencies are translated into Ringgit Malaysia at rates of exchange approximating those ruling at the transaction dates.</t>
  </si>
  <si>
    <t xml:space="preserve">    Foreign currency transactions are translated at rates ruling at the transaction dates. Foreign exchange difference are dealt with in the income statement.</t>
  </si>
  <si>
    <t xml:space="preserve">    These contracts are all short term in nature.</t>
  </si>
  <si>
    <t>B11</t>
  </si>
  <si>
    <t>Changes in Material Litigation</t>
  </si>
  <si>
    <t>B12</t>
  </si>
  <si>
    <t>Dividend</t>
  </si>
  <si>
    <t>B13</t>
  </si>
  <si>
    <t>(a)</t>
  </si>
  <si>
    <t>Net profit attributable to ordinary shareholders(RM'000)</t>
  </si>
  <si>
    <t>(b)</t>
  </si>
  <si>
    <t xml:space="preserve">Basic Earnings per share (sen) </t>
  </si>
  <si>
    <t>B14</t>
  </si>
  <si>
    <t>Dividend No.</t>
  </si>
  <si>
    <t>Financial</t>
  </si>
  <si>
    <t>Type</t>
  </si>
  <si>
    <t>Rate</t>
  </si>
  <si>
    <t>Payment date</t>
  </si>
  <si>
    <t>year</t>
  </si>
  <si>
    <t>Movement for the period:</t>
  </si>
  <si>
    <t xml:space="preserve">    Net profit for the period</t>
  </si>
  <si>
    <t>Review of performance for the current quarter and financial period to-date.</t>
  </si>
  <si>
    <r>
      <t xml:space="preserve">QL RESOURCES BERHAD </t>
    </r>
    <r>
      <rPr>
        <b/>
        <vertAlign val="subscript"/>
        <sz val="14"/>
        <rFont val="Arial"/>
        <family val="2"/>
      </rPr>
      <t>(428915-X)</t>
    </r>
  </si>
  <si>
    <t>Net decrease in cash and cash equivalents</t>
  </si>
  <si>
    <t>Dividends</t>
  </si>
  <si>
    <t>Cumulative period</t>
  </si>
  <si>
    <t xml:space="preserve">    There were no changes in material litigation at the date of this report.</t>
  </si>
  <si>
    <t xml:space="preserve">   There were no material disposal of unquoted investments and/or properties during quarter under review.</t>
  </si>
  <si>
    <t>Goodwill on Consolidation</t>
  </si>
  <si>
    <t>Number of ordinary shares in issue ('000)-weighted average</t>
  </si>
  <si>
    <t>Net Assets per share (RM)</t>
  </si>
  <si>
    <t>Deferred tax asset</t>
  </si>
  <si>
    <t>ASSETS</t>
  </si>
  <si>
    <t>Investment properties</t>
  </si>
  <si>
    <t>Biological assets</t>
  </si>
  <si>
    <t xml:space="preserve">   Biological assets</t>
  </si>
  <si>
    <t>Total Assets</t>
  </si>
  <si>
    <t>EQUITY AND LIABILITIES</t>
  </si>
  <si>
    <t>Equity attributable to shareholders of the Company</t>
  </si>
  <si>
    <t>Total Equity</t>
  </si>
  <si>
    <t>Non-current liabilities</t>
  </si>
  <si>
    <t>Total Liabilities</t>
  </si>
  <si>
    <t>Total equity and liabilities</t>
  </si>
  <si>
    <t>Equity</t>
  </si>
  <si>
    <t xml:space="preserve">  Share Capital</t>
  </si>
  <si>
    <t xml:space="preserve">  Reserves</t>
  </si>
  <si>
    <t xml:space="preserve">  Minority interests</t>
  </si>
  <si>
    <t xml:space="preserve">  Long term borrowings</t>
  </si>
  <si>
    <t xml:space="preserve">  Deferred tax liabilities</t>
  </si>
  <si>
    <t xml:space="preserve"> Payables</t>
  </si>
  <si>
    <t xml:space="preserve"> Short term borrowings</t>
  </si>
  <si>
    <t xml:space="preserve"> Taxation</t>
  </si>
  <si>
    <t>Share of profit of associate (net)</t>
  </si>
  <si>
    <t>Profit for the period</t>
  </si>
  <si>
    <t>Attributable to:</t>
  </si>
  <si>
    <t>Shareholders of the Company</t>
  </si>
  <si>
    <t>Minority interests</t>
  </si>
  <si>
    <t xml:space="preserve">The interim financial statements of the Group have been prepared in accordance with the requirements of </t>
  </si>
  <si>
    <t>FRS 134 - Interim Financial Reporting and Chapter 9, Part K of the Listing Requirements of Bursa Malaysia Securities Berhad.</t>
  </si>
  <si>
    <t>The accounting policies and methods of computation used in the preparation of the interim financial statements are consistent</t>
  </si>
  <si>
    <t xml:space="preserve">          Additions</t>
  </si>
  <si>
    <t>Attributable to shareholders of the Company</t>
  </si>
  <si>
    <t>Retained Profit</t>
  </si>
  <si>
    <t>Share Capital</t>
  </si>
  <si>
    <t>Minority Interests</t>
  </si>
  <si>
    <t>Other long term investments</t>
  </si>
  <si>
    <t>the accompanying explanatory notes attached to the interim financial statements.</t>
  </si>
  <si>
    <t>Net cash from operating activities</t>
  </si>
  <si>
    <t>Net cash used in investing activities</t>
  </si>
  <si>
    <t>Net cash used in financing activities</t>
  </si>
  <si>
    <t>There were no corporate proposals announced but not completed at the date of issue of this report.</t>
  </si>
  <si>
    <t>To be approved</t>
  </si>
  <si>
    <t xml:space="preserve">   Trade receivables</t>
  </si>
  <si>
    <t xml:space="preserve">     1.4.2007 to</t>
  </si>
  <si>
    <t>30.6.2007</t>
  </si>
  <si>
    <t>Audited</t>
  </si>
  <si>
    <t>1ST QUARTER</t>
  </si>
  <si>
    <t>1.4.2007 TO</t>
  </si>
  <si>
    <t>Prepaid lease payments</t>
  </si>
  <si>
    <t>Total non-current assets</t>
  </si>
  <si>
    <t xml:space="preserve">   Current tax assets</t>
  </si>
  <si>
    <t xml:space="preserve">   Cash and cash equivalents</t>
  </si>
  <si>
    <t>Unaudited</t>
  </si>
  <si>
    <t>at the AGM</t>
  </si>
  <si>
    <t>The directors do not recommend any dividend for the period under review.</t>
  </si>
  <si>
    <t>1st quarter ended 30.6.2007</t>
  </si>
  <si>
    <t xml:space="preserve">   Other receivables,deposits and prepayments</t>
  </si>
  <si>
    <t xml:space="preserve">     1.4.2008 to</t>
  </si>
  <si>
    <t>30.6.2008</t>
  </si>
  <si>
    <t xml:space="preserve">     1.1.2008 to</t>
  </si>
  <si>
    <t>31.3.2008</t>
  </si>
  <si>
    <t>INTERIM FINANCIAL REPORT FOR THE 1ST QUARTER ENDED 30.6.2008</t>
  </si>
  <si>
    <t>CONDENSED CONSOLIDATED INCOME STATEMENTS FOR THE PERIOD ENDED 30.6.2008</t>
  </si>
  <si>
    <t>1.4.2008 TO</t>
  </si>
  <si>
    <t>% increase</t>
  </si>
  <si>
    <t>against last period</t>
  </si>
  <si>
    <t>CONDENSED CONSOLIDATED BALANCE SHEETS AT 30TH JUNE 2008</t>
  </si>
  <si>
    <t>CONDENSED CONSOLIDATED STATEMENTS OF CHANGES IN EQUITY FOR THE PERIOD ENDED 30TH JUNE 2008.</t>
  </si>
  <si>
    <t>At 30.6.2008</t>
  </si>
  <si>
    <t>At 1st April 2008</t>
  </si>
  <si>
    <t>Cash and cash equivalents at 30.6.2008</t>
  </si>
  <si>
    <t>CONDENSED CONSOLIDATED CASH FLOW STATEMENT FOR THE PERIOD ENDED 30TH JUNE 2008</t>
  </si>
  <si>
    <t>1st quarter ended 30.6.2008</t>
  </si>
  <si>
    <t xml:space="preserve">          At 31.3.2008</t>
  </si>
  <si>
    <t xml:space="preserve">          At 30.6.2008</t>
  </si>
  <si>
    <t>Segment information in respect of the Group's business segments for the period ended 30.6.2008.</t>
  </si>
  <si>
    <t xml:space="preserve">with those used in the preparation of the financial statements for the financial year ended 31 March 2008. </t>
  </si>
  <si>
    <t xml:space="preserve">   Palm Oil Activities (POA)</t>
  </si>
  <si>
    <t>POA's current quarter sales increased 64% against corresponding quarter mainly due to higher CPO price (Current qtr: RM3,487 vs Corresponding qtr: RM2,317)</t>
  </si>
  <si>
    <t>CPO prices increased 50% and FFB (Fresh Fruit Bunches) processed increased by 13% against corresponding quarter respectively, resulting only in an increased of 64% in sales for the period.</t>
  </si>
  <si>
    <t xml:space="preserve"> Preceding quarter</t>
  </si>
  <si>
    <t>The directors are cautiously optimistic on the next quarter to 30.9.2008.</t>
  </si>
  <si>
    <t>Commentary on Prospects for the next quarter to 30 September 2008.</t>
  </si>
  <si>
    <t>Proposed Final dividend</t>
  </si>
  <si>
    <t xml:space="preserve">13% per share </t>
  </si>
  <si>
    <t>Based on 6.5 sen (Single Tier) per</t>
  </si>
  <si>
    <t>(Single Tier)</t>
  </si>
  <si>
    <t>ordinary shares of RM0.50sen</t>
  </si>
  <si>
    <t>(after bonus issue)</t>
  </si>
  <si>
    <t>on 27th August 2008</t>
  </si>
  <si>
    <t xml:space="preserve">   Palm Oil Activities</t>
  </si>
  <si>
    <t>The Condensed Consolidated Income Statements should be read in conjunction with the Annual Financial Report for year ended 31 March 2008.</t>
  </si>
  <si>
    <t>The Condensed Consolidated Balance Sheet should be read in conjunction with the Annual Financial Report for year ended 31 March 2008 and</t>
  </si>
  <si>
    <t>The Condensed Consolidated Statements of Changes in Equity should be read in conjunction with the Annual Financial Report for year ended 31 March 2008 and</t>
  </si>
  <si>
    <t>The Condensed Consolidated Cash Flow Statement should be read in conjunction with the Annual Financial Report for year ended 31 March 2008 and</t>
  </si>
  <si>
    <t>(Effective tax rate)</t>
  </si>
  <si>
    <t>(% against PBT)</t>
  </si>
  <si>
    <t>POA's current quarter sales increased 10% against preceding quarter mainly due to higher CPO price. (Current Qtr:RM3,487 vs Preceding Qtr:RM2,764)</t>
  </si>
  <si>
    <t>Earnings increased 8% due to higher contribution from own plantation unit.</t>
  </si>
  <si>
    <t>MPM's current quarter sales and earnings increased 20% and 30% against corresponding quarter respectively. The increased sales and earnings were due to higher contribution from</t>
  </si>
  <si>
    <t xml:space="preserve">    Net gains/(losses) recognised</t>
  </si>
  <si>
    <t xml:space="preserve">    Bonus issue</t>
  </si>
  <si>
    <t>Treasury Shares</t>
  </si>
  <si>
    <t>Share Premium</t>
  </si>
  <si>
    <t>Exchange Translation Reserve</t>
  </si>
  <si>
    <t>Share buyback</t>
  </si>
  <si>
    <t xml:space="preserve">    Bonus issue expenses</t>
  </si>
  <si>
    <t>Based on number of shares:('000)</t>
  </si>
  <si>
    <t>surimi as well as deep sea fishing operations.</t>
  </si>
  <si>
    <t>POA's current quarter earnings increased 92% against corresponding quarter due to higher milling margins as well as higher contribution from own estates.</t>
  </si>
  <si>
    <t xml:space="preserve">ILF's current quarter sales remained almost unchanged against corresponding quarter however current quarter's earnings </t>
  </si>
  <si>
    <t>increased 54% against corresponding quarter due to better margin from raw material trade.</t>
  </si>
  <si>
    <t>MPM's current quarter sales increased 22% against preceding quarter due to higher surimi prices as well as improved fish catch . (Preceding quarter is a monsoon quarter)</t>
  </si>
  <si>
    <t>Earnings increased 50% due to the same reason.</t>
  </si>
  <si>
    <t xml:space="preserve">Earnings decreased 15% against preceding quarter due to lower margin from raw material trade. </t>
  </si>
  <si>
    <t>ILF's current quarter sales increased 5% against preceding quarter due to higher farm produced prices and unit value of raw material.</t>
  </si>
  <si>
    <t>Cash and cash equivalents at 1.4.2008</t>
  </si>
  <si>
    <t>There was no dividend paid during the financial period under review.</t>
  </si>
  <si>
    <t>Valuation of Property, plant and equipment</t>
  </si>
  <si>
    <t>There were no material events subsequent to the end of current quarter that have not been reflected in the financial statements for the interim period.</t>
  </si>
  <si>
    <t>There were no material changes in the composition of the Group in the current interim period under review.</t>
  </si>
  <si>
    <t>There are no issuance, cancellation, repurchase, resale and repayment of debt and equity securities during the quarter under review except for the followings:</t>
  </si>
  <si>
    <t>i)</t>
  </si>
  <si>
    <t>Repurchased a total of 348,000 ordinary shares of its issued share capital from the open market during the current financial quarter at an average cost</t>
  </si>
  <si>
    <t>of RM2.66 per share. The total consideration paid for share buy-back, including transaction costs during the current financial quarter amounted to RM926,028 and</t>
  </si>
  <si>
    <t>were financed by internally generated funds. The repurchased shares are held as treasury shares in accordance with the requirements of S67A (as amended) of CA 1965.</t>
  </si>
  <si>
    <t>Material subsequent event</t>
  </si>
  <si>
    <t>Disclosure of audit report qualification and status of matters raised</t>
  </si>
  <si>
    <t>There was no qualification in the audit report of the preceding annual financial statements.</t>
  </si>
  <si>
    <t>Earnings per share</t>
  </si>
  <si>
    <t>The adoption of the following revised FRSs from financial period beginning 1st April 2008 are as follows:</t>
  </si>
  <si>
    <t>Cash Flow Statements</t>
  </si>
  <si>
    <t>FRS 112</t>
  </si>
  <si>
    <t>Income Taxes</t>
  </si>
  <si>
    <t>FRS118</t>
  </si>
  <si>
    <t>FRS134</t>
  </si>
  <si>
    <t>Interm Financial Reporting</t>
  </si>
  <si>
    <t>FRS137</t>
  </si>
  <si>
    <t>Provisions, Contingent Liabilities and Contingent Assets</t>
  </si>
  <si>
    <t>The adoption of the above FRSs does not have significant financial impact on the Group.</t>
  </si>
  <si>
    <t>Nature and amount of changes in estimates</t>
  </si>
  <si>
    <t xml:space="preserve">    As at 30.6.2008, the Group has hedged outstanding foreign currency contracts amounting to USD 18.5 million (RM 60.42 million).</t>
  </si>
  <si>
    <t>Number of shares in issue-weighted ('000)</t>
  </si>
  <si>
    <t>FRS 107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</si>
</sst>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0.0%"/>
    <numFmt numFmtId="167" formatCode="#,##0.000_);\(#,##0.000\)"/>
    <numFmt numFmtId="168" formatCode="_-* #,##0_-;\-* #,##0_-;_-* &quot;-&quot;??_-;_-@_-"/>
    <numFmt numFmtId="169" formatCode="_(* #,##0_);_(* \(#,##0\);_(* &quot;-&quot;??_);_(@_)"/>
    <numFmt numFmtId="170" formatCode="_(* #,##0.000_);_(* \(#,##0.000\);_(* &quot;-&quot;??_);_(@_)"/>
    <numFmt numFmtId="171" formatCode="_-* #,##0.000_-;\-* #,##0.000_-;_-* &quot;-&quot;??_-;_-@_-"/>
    <numFmt numFmtId="172" formatCode="_-* #,##0.0000_-;\-* #,##0.0000_-;_-* &quot;-&quot;??_-;_-@_-"/>
    <numFmt numFmtId="173" formatCode="_(* #,##0_);_(* \(#,##0\);_(* &quot;-&quot;????????_);_(@_)"/>
    <numFmt numFmtId="174" formatCode="_(* #,##0.0_);_(* \(#,##0.0\);_(* &quot;-&quot;??_);_(@_)"/>
    <numFmt numFmtId="175" formatCode="_(* #,##0.0000_);_(* \(#,##0.0000\);_(* &quot;-&quot;????_);_(@_)"/>
    <numFmt numFmtId="176" formatCode="_-* #,##0.00000_-;\-* #,##0.00000_-;_-* &quot;-&quot;??_-;_-@_-"/>
    <numFmt numFmtId="177" formatCode="_-* #,##0.000000_-;\-* #,##0.000000_-;_-* &quot;-&quot;??_-;_-@_-"/>
    <numFmt numFmtId="178" formatCode="_-* #,##0.0000000_-;\-* #,##0.0000000_-;_-* &quot;-&quot;??_-;_-@_-"/>
    <numFmt numFmtId="179" formatCode="_-* #,##0.0_-;\-* #,##0.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0"/>
    <numFmt numFmtId="185" formatCode="_(* #,##0.0000_);_(* \(#,##0.0000\);_(* &quot;-&quot;??_);_(@_)"/>
    <numFmt numFmtId="186" formatCode="0.000%"/>
  </numFmts>
  <fonts count="29">
    <font>
      <sz val="10"/>
      <name val="Arial"/>
      <family val="0"/>
    </font>
    <font>
      <sz val="8"/>
      <name val="Arial"/>
      <family val="0"/>
    </font>
    <font>
      <sz val="14"/>
      <name val="Times New Roman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Times New Roman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0"/>
    </font>
    <font>
      <b/>
      <vertAlign val="subscript"/>
      <sz val="12"/>
      <name val="Arial"/>
      <family val="2"/>
    </font>
    <font>
      <b/>
      <i/>
      <sz val="11"/>
      <name val="Times New Roman"/>
      <family val="1"/>
    </font>
    <font>
      <u val="singleAccounting"/>
      <sz val="11"/>
      <name val="Times New Roman"/>
      <family val="0"/>
    </font>
    <font>
      <u val="doubleAccounting"/>
      <sz val="11"/>
      <name val="Times New Roman"/>
      <family val="0"/>
    </font>
    <font>
      <b/>
      <sz val="10"/>
      <name val="Times New Roman"/>
      <family val="1"/>
    </font>
    <font>
      <u val="doubleAccounting"/>
      <sz val="10"/>
      <name val="Arial"/>
      <family val="2"/>
    </font>
    <font>
      <i/>
      <sz val="11"/>
      <name val="Times New Roman"/>
      <family val="1"/>
    </font>
    <font>
      <b/>
      <vertAlign val="subscript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doubleAccounting"/>
      <sz val="12"/>
      <name val="Times New Roman"/>
      <family val="1"/>
    </font>
    <font>
      <u val="singleAccounting"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43" fontId="10" fillId="0" borderId="0" xfId="15" applyAlignment="1">
      <alignment/>
    </xf>
    <xf numFmtId="39" fontId="0" fillId="0" borderId="0" xfId="0" applyNumberForma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168" fontId="10" fillId="0" borderId="0" xfId="15" applyNumberFormat="1" applyAlignment="1">
      <alignment/>
    </xf>
    <xf numFmtId="168" fontId="10" fillId="0" borderId="1" xfId="15" applyNumberFormat="1" applyBorder="1" applyAlignment="1">
      <alignment/>
    </xf>
    <xf numFmtId="37" fontId="10" fillId="0" borderId="0" xfId="15" applyNumberFormat="1" applyAlignment="1">
      <alignment/>
    </xf>
    <xf numFmtId="0" fontId="17" fillId="0" borderId="0" xfId="0" applyFont="1" applyAlignment="1">
      <alignment/>
    </xf>
    <xf numFmtId="168" fontId="0" fillId="0" borderId="0" xfId="0" applyNumberFormat="1" applyAlignment="1">
      <alignment/>
    </xf>
    <xf numFmtId="0" fontId="10" fillId="0" borderId="0" xfId="0" applyFont="1" applyAlignment="1">
      <alignment/>
    </xf>
    <xf numFmtId="168" fontId="18" fillId="0" borderId="0" xfId="15" applyNumberFormat="1" applyFont="1" applyAlignment="1">
      <alignment/>
    </xf>
    <xf numFmtId="168" fontId="10" fillId="0" borderId="5" xfId="15" applyNumberFormat="1" applyBorder="1" applyAlignment="1">
      <alignment/>
    </xf>
    <xf numFmtId="43" fontId="19" fillId="0" borderId="0" xfId="15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68" fontId="17" fillId="0" borderId="0" xfId="15" applyNumberFormat="1" applyFont="1" applyAlignment="1">
      <alignment/>
    </xf>
    <xf numFmtId="168" fontId="10" fillId="0" borderId="0" xfId="15" applyNumberFormat="1" applyAlignment="1">
      <alignment horizontal="center"/>
    </xf>
    <xf numFmtId="168" fontId="10" fillId="0" borderId="0" xfId="15" applyNumberFormat="1" applyFont="1" applyAlignment="1">
      <alignment/>
    </xf>
    <xf numFmtId="168" fontId="3" fillId="0" borderId="0" xfId="15" applyNumberFormat="1" applyFont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8" xfId="0" applyBorder="1" applyAlignment="1">
      <alignment/>
    </xf>
    <xf numFmtId="0" fontId="4" fillId="0" borderId="12" xfId="0" applyFont="1" applyBorder="1" applyAlignment="1">
      <alignment horizontal="center"/>
    </xf>
    <xf numFmtId="9" fontId="10" fillId="0" borderId="1" xfId="21" applyBorder="1" applyAlignment="1">
      <alignment horizontal="center"/>
    </xf>
    <xf numFmtId="9" fontId="10" fillId="0" borderId="1" xfId="21" applyNumberFormat="1" applyBorder="1" applyAlignment="1">
      <alignment horizontal="center"/>
    </xf>
    <xf numFmtId="168" fontId="18" fillId="0" borderId="1" xfId="15" applyNumberFormat="1" applyFont="1" applyBorder="1" applyAlignment="1">
      <alignment/>
    </xf>
    <xf numFmtId="168" fontId="19" fillId="0" borderId="1" xfId="15" applyNumberFormat="1" applyFont="1" applyBorder="1" applyAlignment="1">
      <alignment/>
    </xf>
    <xf numFmtId="168" fontId="19" fillId="0" borderId="1" xfId="15" applyNumberFormat="1" applyFont="1" applyBorder="1" applyAlignment="1">
      <alignment horizontal="center"/>
    </xf>
    <xf numFmtId="9" fontId="10" fillId="0" borderId="11" xfId="21" applyBorder="1" applyAlignment="1">
      <alignment horizontal="center"/>
    </xf>
    <xf numFmtId="168" fontId="10" fillId="0" borderId="13" xfId="15" applyNumberFormat="1" applyBorder="1" applyAlignment="1">
      <alignment/>
    </xf>
    <xf numFmtId="168" fontId="10" fillId="0" borderId="13" xfId="15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/>
    </xf>
    <xf numFmtId="9" fontId="10" fillId="0" borderId="6" xfId="21" applyBorder="1" applyAlignment="1">
      <alignment horizontal="center"/>
    </xf>
    <xf numFmtId="168" fontId="18" fillId="0" borderId="1" xfId="15" applyNumberFormat="1" applyFont="1" applyBorder="1" applyAlignment="1">
      <alignment/>
    </xf>
    <xf numFmtId="169" fontId="18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168" fontId="19" fillId="0" borderId="11" xfId="15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168" fontId="19" fillId="0" borderId="0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8" fontId="19" fillId="0" borderId="2" xfId="15" applyNumberFormat="1" applyFont="1" applyBorder="1" applyAlignment="1">
      <alignment/>
    </xf>
    <xf numFmtId="9" fontId="10" fillId="0" borderId="11" xfId="21" applyFont="1" applyBorder="1" applyAlignment="1">
      <alignment horizontal="center"/>
    </xf>
    <xf numFmtId="0" fontId="0" fillId="0" borderId="11" xfId="0" applyBorder="1" applyAlignment="1">
      <alignment/>
    </xf>
    <xf numFmtId="168" fontId="10" fillId="0" borderId="11" xfId="15" applyNumberFormat="1" applyFont="1" applyBorder="1" applyAlignment="1">
      <alignment/>
    </xf>
    <xf numFmtId="169" fontId="10" fillId="0" borderId="16" xfId="0" applyNumberFormat="1" applyFont="1" applyBorder="1" applyAlignment="1">
      <alignment/>
    </xf>
    <xf numFmtId="168" fontId="10" fillId="0" borderId="16" xfId="15" applyNumberFormat="1" applyFont="1" applyBorder="1" applyAlignment="1">
      <alignment horizontal="center"/>
    </xf>
    <xf numFmtId="169" fontId="21" fillId="0" borderId="12" xfId="15" applyNumberFormat="1" applyFont="1" applyBorder="1" applyAlignment="1">
      <alignment/>
    </xf>
    <xf numFmtId="168" fontId="10" fillId="0" borderId="0" xfId="15" applyNumberFormat="1" applyFont="1" applyBorder="1" applyAlignment="1">
      <alignment/>
    </xf>
    <xf numFmtId="169" fontId="10" fillId="0" borderId="0" xfId="0" applyNumberFormat="1" applyFont="1" applyBorder="1" applyAlignment="1">
      <alignment/>
    </xf>
    <xf numFmtId="168" fontId="10" fillId="0" borderId="0" xfId="15" applyNumberFormat="1" applyFont="1" applyBorder="1" applyAlignment="1">
      <alignment horizontal="center"/>
    </xf>
    <xf numFmtId="169" fontId="21" fillId="0" borderId="0" xfId="15" applyNumberFormat="1" applyFont="1" applyBorder="1" applyAlignment="1">
      <alignment/>
    </xf>
    <xf numFmtId="0" fontId="3" fillId="0" borderId="0" xfId="0" applyFont="1" applyAlignment="1">
      <alignment horizontal="justify"/>
    </xf>
    <xf numFmtId="0" fontId="4" fillId="0" borderId="14" xfId="0" applyFont="1" applyBorder="1" applyAlignment="1">
      <alignment horizontal="center"/>
    </xf>
    <xf numFmtId="169" fontId="10" fillId="0" borderId="0" xfId="15" applyNumberFormat="1" applyAlignment="1">
      <alignment horizontal="center"/>
    </xf>
    <xf numFmtId="169" fontId="18" fillId="0" borderId="0" xfId="0" applyNumberFormat="1" applyFont="1" applyAlignment="1">
      <alignment/>
    </xf>
    <xf numFmtId="173" fontId="18" fillId="0" borderId="0" xfId="15" applyNumberFormat="1" applyFont="1" applyAlignment="1">
      <alignment/>
    </xf>
    <xf numFmtId="168" fontId="18" fillId="0" borderId="0" xfId="0" applyNumberFormat="1" applyFont="1" applyAlignment="1">
      <alignment/>
    </xf>
    <xf numFmtId="168" fontId="18" fillId="0" borderId="0" xfId="15" applyNumberFormat="1" applyFont="1" applyAlignment="1">
      <alignment/>
    </xf>
    <xf numFmtId="0" fontId="20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168" fontId="10" fillId="0" borderId="0" xfId="15" applyNumberFormat="1" applyFont="1" applyAlignment="1">
      <alignment/>
    </xf>
    <xf numFmtId="168" fontId="1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37" fontId="0" fillId="0" borderId="0" xfId="0" applyNumberFormat="1" applyAlignment="1">
      <alignment horizontal="center"/>
    </xf>
    <xf numFmtId="43" fontId="10" fillId="0" borderId="18" xfId="15" applyFont="1" applyBorder="1" applyAlignment="1">
      <alignment/>
    </xf>
    <xf numFmtId="15" fontId="10" fillId="0" borderId="0" xfId="0" applyNumberFormat="1" applyFont="1" applyAlignment="1">
      <alignment/>
    </xf>
    <xf numFmtId="0" fontId="0" fillId="0" borderId="15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15" fontId="0" fillId="0" borderId="9" xfId="0" applyNumberFormat="1" applyBorder="1" applyAlignment="1">
      <alignment horizontal="center"/>
    </xf>
    <xf numFmtId="0" fontId="22" fillId="0" borderId="0" xfId="0" applyFont="1" applyAlignment="1">
      <alignment/>
    </xf>
    <xf numFmtId="37" fontId="0" fillId="0" borderId="0" xfId="0" applyNumberFormat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15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5" xfId="0" applyNumberFormat="1" applyFont="1" applyBorder="1" applyAlignment="1">
      <alignment horizontal="center"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169" fontId="0" fillId="0" borderId="0" xfId="15" applyNumberFormat="1" applyAlignment="1">
      <alignment/>
    </xf>
    <xf numFmtId="179" fontId="10" fillId="0" borderId="0" xfId="15" applyNumberFormat="1" applyAlignment="1">
      <alignment/>
    </xf>
    <xf numFmtId="9" fontId="10" fillId="0" borderId="11" xfId="21" applyNumberFormat="1" applyBorder="1" applyAlignment="1">
      <alignment horizontal="center"/>
    </xf>
    <xf numFmtId="168" fontId="18" fillId="0" borderId="11" xfId="15" applyNumberFormat="1" applyFont="1" applyBorder="1" applyAlignment="1">
      <alignment/>
    </xf>
    <xf numFmtId="0" fontId="13" fillId="0" borderId="6" xfId="0" applyFont="1" applyBorder="1" applyAlignment="1">
      <alignment horizontal="center"/>
    </xf>
    <xf numFmtId="168" fontId="10" fillId="0" borderId="5" xfId="15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168" fontId="10" fillId="0" borderId="6" xfId="15" applyNumberFormat="1" applyBorder="1" applyAlignment="1">
      <alignment/>
    </xf>
    <xf numFmtId="168" fontId="10" fillId="0" borderId="2" xfId="15" applyNumberFormat="1" applyBorder="1" applyAlignment="1">
      <alignment/>
    </xf>
    <xf numFmtId="0" fontId="0" fillId="0" borderId="0" xfId="0" applyAlignment="1">
      <alignment horizontal="center" vertical="center" wrapText="1"/>
    </xf>
    <xf numFmtId="169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168" fontId="10" fillId="0" borderId="0" xfId="15" applyNumberForma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8" fontId="9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169" fontId="9" fillId="0" borderId="0" xfId="15" applyNumberFormat="1" applyFont="1" applyAlignment="1">
      <alignment/>
    </xf>
    <xf numFmtId="169" fontId="18" fillId="0" borderId="0" xfId="15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37" fontId="2" fillId="0" borderId="14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69" fontId="0" fillId="0" borderId="5" xfId="15" applyNumberFormat="1" applyBorder="1" applyAlignment="1">
      <alignment/>
    </xf>
    <xf numFmtId="0" fontId="0" fillId="0" borderId="0" xfId="0" applyAlignment="1" quotePrefix="1">
      <alignment horizontal="center"/>
    </xf>
    <xf numFmtId="0" fontId="4" fillId="0" borderId="11" xfId="0" applyFont="1" applyBorder="1" applyAlignment="1">
      <alignment horizontal="center" wrapText="1"/>
    </xf>
    <xf numFmtId="169" fontId="10" fillId="0" borderId="12" xfId="0" applyNumberFormat="1" applyFont="1" applyBorder="1" applyAlignment="1">
      <alignment horizontal="center"/>
    </xf>
    <xf numFmtId="0" fontId="0" fillId="0" borderId="14" xfId="0" applyBorder="1" applyAlignment="1" quotePrefix="1">
      <alignment horizontal="center"/>
    </xf>
    <xf numFmtId="15" fontId="0" fillId="0" borderId="17" xfId="0" applyNumberFormat="1" applyBorder="1" applyAlignment="1">
      <alignment horizontal="center"/>
    </xf>
    <xf numFmtId="169" fontId="10" fillId="0" borderId="0" xfId="15" applyNumberFormat="1" applyAlignment="1">
      <alignment/>
    </xf>
    <xf numFmtId="166" fontId="10" fillId="0" borderId="1" xfId="21" applyNumberFormat="1" applyBorder="1" applyAlignment="1">
      <alignment horizontal="center"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/>
    </xf>
    <xf numFmtId="0" fontId="13" fillId="0" borderId="1" xfId="0" applyFont="1" applyBorder="1" applyAlignment="1">
      <alignment/>
    </xf>
    <xf numFmtId="14" fontId="13" fillId="0" borderId="8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/>
    </xf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10" fontId="15" fillId="0" borderId="0" xfId="21" applyNumberFormat="1" applyFont="1" applyAlignment="1">
      <alignment/>
    </xf>
    <xf numFmtId="168" fontId="26" fillId="0" borderId="1" xfId="15" applyNumberFormat="1" applyFont="1" applyBorder="1" applyAlignment="1">
      <alignment/>
    </xf>
    <xf numFmtId="168" fontId="15" fillId="0" borderId="1" xfId="0" applyNumberFormat="1" applyFont="1" applyBorder="1" applyAlignment="1">
      <alignment/>
    </xf>
    <xf numFmtId="168" fontId="15" fillId="0" borderId="1" xfId="15" applyNumberFormat="1" applyFont="1" applyBorder="1" applyAlignment="1">
      <alignment/>
    </xf>
    <xf numFmtId="37" fontId="15" fillId="0" borderId="1" xfId="15" applyNumberFormat="1" applyFont="1" applyBorder="1" applyAlignment="1">
      <alignment/>
    </xf>
    <xf numFmtId="169" fontId="15" fillId="0" borderId="1" xfId="15" applyNumberFormat="1" applyFont="1" applyBorder="1" applyAlignment="1">
      <alignment/>
    </xf>
    <xf numFmtId="169" fontId="27" fillId="0" borderId="1" xfId="15" applyNumberFormat="1" applyFont="1" applyBorder="1" applyAlignment="1">
      <alignment/>
    </xf>
    <xf numFmtId="168" fontId="27" fillId="0" borderId="1" xfId="15" applyNumberFormat="1" applyFont="1" applyBorder="1" applyAlignment="1">
      <alignment/>
    </xf>
    <xf numFmtId="0" fontId="15" fillId="0" borderId="0" xfId="0" applyFont="1" applyAlignment="1">
      <alignment horizontal="center" vertical="center" wrapText="1"/>
    </xf>
    <xf numFmtId="169" fontId="28" fillId="0" borderId="1" xfId="15" applyNumberFormat="1" applyFont="1" applyBorder="1" applyAlignment="1">
      <alignment/>
    </xf>
    <xf numFmtId="168" fontId="15" fillId="0" borderId="19" xfId="15" applyNumberFormat="1" applyFont="1" applyBorder="1" applyAlignment="1">
      <alignment/>
    </xf>
    <xf numFmtId="166" fontId="15" fillId="0" borderId="0" xfId="21" applyNumberFormat="1" applyFont="1" applyAlignment="1">
      <alignment/>
    </xf>
    <xf numFmtId="168" fontId="15" fillId="0" borderId="13" xfId="15" applyNumberFormat="1" applyFont="1" applyBorder="1" applyAlignment="1">
      <alignment/>
    </xf>
    <xf numFmtId="169" fontId="15" fillId="0" borderId="19" xfId="15" applyNumberFormat="1" applyFont="1" applyBorder="1" applyAlignment="1">
      <alignment/>
    </xf>
    <xf numFmtId="168" fontId="15" fillId="0" borderId="19" xfId="0" applyNumberFormat="1" applyFont="1" applyBorder="1" applyAlignment="1">
      <alignment/>
    </xf>
    <xf numFmtId="43" fontId="15" fillId="0" borderId="19" xfId="15" applyFont="1" applyBorder="1" applyAlignment="1">
      <alignment horizontal="right"/>
    </xf>
    <xf numFmtId="170" fontId="15" fillId="0" borderId="1" xfId="0" applyNumberFormat="1" applyFont="1" applyBorder="1" applyAlignment="1">
      <alignment/>
    </xf>
    <xf numFmtId="43" fontId="15" fillId="0" borderId="19" xfId="15" applyFont="1" applyBorder="1" applyAlignment="1">
      <alignment/>
    </xf>
    <xf numFmtId="170" fontId="15" fillId="0" borderId="0" xfId="0" applyNumberFormat="1" applyFont="1" applyAlignment="1">
      <alignment/>
    </xf>
    <xf numFmtId="0" fontId="15" fillId="0" borderId="19" xfId="0" applyFont="1" applyBorder="1" applyAlignment="1">
      <alignment horizontal="right"/>
    </xf>
    <xf numFmtId="168" fontId="15" fillId="0" borderId="19" xfId="0" applyNumberFormat="1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/>
    </xf>
    <xf numFmtId="168" fontId="15" fillId="0" borderId="2" xfId="0" applyNumberFormat="1" applyFont="1" applyBorder="1" applyAlignment="1">
      <alignment horizontal="center"/>
    </xf>
    <xf numFmtId="168" fontId="15" fillId="0" borderId="2" xfId="0" applyNumberFormat="1" applyFont="1" applyBorder="1" applyAlignment="1">
      <alignment/>
    </xf>
    <xf numFmtId="43" fontId="15" fillId="0" borderId="1" xfId="15" applyFont="1" applyBorder="1" applyAlignment="1">
      <alignment/>
    </xf>
    <xf numFmtId="41" fontId="9" fillId="0" borderId="6" xfId="0" applyNumberFormat="1" applyFont="1" applyBorder="1" applyAlignment="1">
      <alignment/>
    </xf>
    <xf numFmtId="169" fontId="9" fillId="0" borderId="1" xfId="0" applyNumberFormat="1" applyFont="1" applyBorder="1" applyAlignment="1">
      <alignment/>
    </xf>
    <xf numFmtId="169" fontId="9" fillId="0" borderId="6" xfId="15" applyNumberFormat="1" applyFont="1" applyBorder="1" applyAlignment="1">
      <alignment/>
    </xf>
    <xf numFmtId="169" fontId="9" fillId="0" borderId="1" xfId="15" applyNumberFormat="1" applyFont="1" applyBorder="1" applyAlignment="1">
      <alignment/>
    </xf>
    <xf numFmtId="169" fontId="9" fillId="0" borderId="2" xfId="0" applyNumberFormat="1" applyFont="1" applyBorder="1" applyAlignment="1">
      <alignment/>
    </xf>
    <xf numFmtId="169" fontId="9" fillId="0" borderId="2" xfId="15" applyNumberFormat="1" applyFont="1" applyBorder="1" applyAlignment="1">
      <alignment/>
    </xf>
    <xf numFmtId="41" fontId="9" fillId="0" borderId="16" xfId="0" applyNumberFormat="1" applyFont="1" applyBorder="1" applyAlignment="1">
      <alignment/>
    </xf>
    <xf numFmtId="169" fontId="9" fillId="0" borderId="16" xfId="15" applyNumberFormat="1" applyFont="1" applyBorder="1" applyAlignment="1">
      <alignment/>
    </xf>
    <xf numFmtId="169" fontId="9" fillId="0" borderId="6" xfId="0" applyNumberFormat="1" applyFont="1" applyBorder="1" applyAlignment="1">
      <alignment/>
    </xf>
    <xf numFmtId="169" fontId="9" fillId="0" borderId="11" xfId="0" applyNumberFormat="1" applyFont="1" applyBorder="1" applyAlignment="1">
      <alignment/>
    </xf>
    <xf numFmtId="169" fontId="9" fillId="0" borderId="5" xfId="0" applyNumberFormat="1" applyFont="1" applyBorder="1" applyAlignment="1">
      <alignment/>
    </xf>
    <xf numFmtId="169" fontId="9" fillId="0" borderId="16" xfId="0" applyNumberFormat="1" applyFont="1" applyBorder="1" applyAlignment="1">
      <alignment/>
    </xf>
    <xf numFmtId="169" fontId="9" fillId="0" borderId="14" xfId="0" applyNumberFormat="1" applyFont="1" applyBorder="1" applyAlignment="1">
      <alignment/>
    </xf>
    <xf numFmtId="169" fontId="9" fillId="0" borderId="11" xfId="15" applyNumberFormat="1" applyFont="1" applyBorder="1" applyAlignment="1">
      <alignment/>
    </xf>
    <xf numFmtId="169" fontId="9" fillId="0" borderId="18" xfId="0" applyNumberFormat="1" applyFont="1" applyBorder="1" applyAlignment="1">
      <alignment/>
    </xf>
    <xf numFmtId="169" fontId="9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15" applyAlignment="1">
      <alignment/>
    </xf>
    <xf numFmtId="169" fontId="9" fillId="0" borderId="0" xfId="15" applyNumberFormat="1" applyFont="1" applyAlignment="1">
      <alignment/>
    </xf>
    <xf numFmtId="43" fontId="9" fillId="0" borderId="0" xfId="0" applyNumberFormat="1" applyFont="1" applyBorder="1" applyAlignment="1">
      <alignment/>
    </xf>
    <xf numFmtId="169" fontId="9" fillId="0" borderId="5" xfId="15" applyNumberFormat="1" applyFont="1" applyBorder="1" applyAlignment="1">
      <alignment/>
    </xf>
    <xf numFmtId="10" fontId="15" fillId="0" borderId="1" xfId="21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Y'S%20DOCUMENTS\QL%20Summary%20results%202005\4th%20qtr%2031.3.2005\QL%20qtr%20announcement-1.4.04%20to%2031.3.2005-26.5.05-Y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vonneng\Local%20Settings\Temporary%20Internet%20Files\OLK198\QL%20Qtrly%20Results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QL%20Summary%20Results%202009\1st%20Quarter%2030.6.08%20Consolidation%20AWP\QLRes%20Group\QLFeed%20%20QLR%20consol%20BS%20PL-30.6.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QL%20Summary%20Results%202009\1st%20Quarter%2030.6.08%20Consolidation%20AWP\QLRes%20Group\QL%20Feed%20%20QLR-%20Tax%20&amp;%20borrowings%20Notes-30.6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PL-31.3.2005-final"/>
      <sheetName val="KLSE-Qtrly Notes-31.3.2005-fina"/>
      <sheetName val="Notes to IFS-31.3.2005-final"/>
      <sheetName val="Condensed CFS-31.3.2005-final"/>
      <sheetName val="Condensed BS-31.3.2005-final"/>
      <sheetName val="Condensed Equity-31.3.2005-fina"/>
    </sheetNames>
    <sheetDataSet>
      <sheetData sheetId="0">
        <row r="44">
          <cell r="F44" t="str">
            <v>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LES2009"/>
      <sheetName val="PBT2009"/>
      <sheetName val="Sheet2"/>
      <sheetName val="Sheet3"/>
    </sheetNames>
    <sheetDataSet>
      <sheetData sheetId="0">
        <row r="42">
          <cell r="H42">
            <v>69900.7861794</v>
          </cell>
        </row>
        <row r="58">
          <cell r="H58">
            <v>58843.59574999999</v>
          </cell>
        </row>
        <row r="122">
          <cell r="H122">
            <v>185225.93641060003</v>
          </cell>
        </row>
      </sheetData>
      <sheetData sheetId="1">
        <row r="41">
          <cell r="H41">
            <v>9672.337899787055</v>
          </cell>
        </row>
        <row r="59">
          <cell r="H59">
            <v>1595.36193</v>
          </cell>
        </row>
        <row r="124">
          <cell r="H124">
            <v>7268.354124338983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6.04-Balance sheet-30.6.20 FA"/>
      <sheetName val="F6.04-Balance sheet-30.6.2008"/>
      <sheetName val="F6.05-Profit &amp; Loss-30.6.2008"/>
      <sheetName val="F6.05-Profit &amp; Loss"/>
      <sheetName val="F6.04-Balance sheet"/>
      <sheetName val="B5- AR P &amp; L"/>
      <sheetName val="B5-AR Balance Sheet"/>
      <sheetName val="Permanent adjm (QLF)"/>
      <sheetName val="Current adjm (QLF)"/>
      <sheetName val="Current adjm  (2)(QLF)"/>
      <sheetName val="Permanent adjm (QLRE)"/>
      <sheetName val="Current adjm (QLRE)"/>
      <sheetName val="Current adjm(2) (QLRE)"/>
    </sheetNames>
    <sheetDataSet>
      <sheetData sheetId="2">
        <row r="36">
          <cell r="AG36">
            <v>25882390.771470234</v>
          </cell>
        </row>
        <row r="37">
          <cell r="AG37">
            <v>137370.89039500002</v>
          </cell>
        </row>
        <row r="38">
          <cell r="AG38">
            <v>831250.7110347127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LF QLR-Notes 30.6.2008"/>
      <sheetName val="QLF_QLR_Tax-30.6.2008"/>
      <sheetName val="QLF QLR Bio Assets 07"/>
      <sheetName val="QLF QLR NTA 07"/>
      <sheetName val="QLF QLR Restated NTA 2006"/>
      <sheetName val="QLF_QLR_Tax"/>
      <sheetName val="QLF_QLR_Tax (YEE)"/>
      <sheetName val="Int rate"/>
      <sheetName val="Borrowings_security"/>
      <sheetName val="FA FL"/>
      <sheetName val="FA QLR Group"/>
      <sheetName val="QLR_FA FL"/>
      <sheetName val="QLF QLR Deferred tax"/>
    </sheetNames>
    <sheetDataSet>
      <sheetData sheetId="0">
        <row r="333">
          <cell r="AI3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1">
      <pane xSplit="6" ySplit="10" topLeftCell="G59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B58" sqref="B58"/>
    </sheetView>
  </sheetViews>
  <sheetFormatPr defaultColWidth="9.140625" defaultRowHeight="12.75"/>
  <cols>
    <col min="7" max="7" width="15.28125" style="0" customWidth="1"/>
    <col min="8" max="8" width="11.8515625" style="0" customWidth="1"/>
    <col min="10" max="10" width="11.28125" style="0" customWidth="1"/>
  </cols>
  <sheetData>
    <row r="1" ht="21">
      <c r="A1" s="30" t="s">
        <v>157</v>
      </c>
    </row>
    <row r="2" ht="18">
      <c r="A2" s="3" t="s">
        <v>3</v>
      </c>
    </row>
    <row r="3" ht="15.75">
      <c r="A3" s="10"/>
    </row>
    <row r="4" ht="18">
      <c r="A4" s="3" t="s">
        <v>1</v>
      </c>
    </row>
    <row r="6" ht="18.75">
      <c r="A6" s="16" t="s">
        <v>231</v>
      </c>
    </row>
    <row r="7" spans="1:10" ht="18.75">
      <c r="A7" s="16"/>
      <c r="J7" s="17"/>
    </row>
    <row r="8" spans="8:10" ht="14.25">
      <c r="H8" s="17" t="s">
        <v>25</v>
      </c>
      <c r="I8" s="17"/>
      <c r="J8" s="17" t="s">
        <v>25</v>
      </c>
    </row>
    <row r="9" spans="7:10" ht="14.25">
      <c r="G9" s="18"/>
      <c r="H9" s="17" t="s">
        <v>223</v>
      </c>
      <c r="I9" s="19"/>
      <c r="J9" s="17" t="s">
        <v>225</v>
      </c>
    </row>
    <row r="10" spans="8:10" ht="14.25">
      <c r="H10" s="17" t="s">
        <v>2</v>
      </c>
      <c r="I10" s="17"/>
      <c r="J10" s="17" t="s">
        <v>2</v>
      </c>
    </row>
    <row r="11" spans="2:10" ht="20.25">
      <c r="B11" s="137" t="s">
        <v>167</v>
      </c>
      <c r="H11" s="17" t="s">
        <v>217</v>
      </c>
      <c r="J11" s="17" t="s">
        <v>210</v>
      </c>
    </row>
    <row r="13" spans="2:10" ht="18.75">
      <c r="B13" s="128" t="s">
        <v>26</v>
      </c>
      <c r="H13" s="205">
        <v>352435</v>
      </c>
      <c r="I13" s="32"/>
      <c r="J13" s="207">
        <v>341835</v>
      </c>
    </row>
    <row r="14" spans="2:10" ht="18.75">
      <c r="B14" s="128" t="s">
        <v>28</v>
      </c>
      <c r="H14" s="206">
        <v>437</v>
      </c>
      <c r="I14" s="32"/>
      <c r="J14" s="208">
        <v>437</v>
      </c>
    </row>
    <row r="15" spans="2:10" ht="18.75">
      <c r="B15" s="128" t="s">
        <v>169</v>
      </c>
      <c r="H15" s="206">
        <v>29992</v>
      </c>
      <c r="I15" s="32"/>
      <c r="J15" s="208">
        <v>25662</v>
      </c>
    </row>
    <row r="16" spans="2:10" ht="18.75">
      <c r="B16" s="128" t="s">
        <v>213</v>
      </c>
      <c r="H16" s="206">
        <v>88694</v>
      </c>
      <c r="I16" s="32"/>
      <c r="J16" s="208">
        <v>83060</v>
      </c>
    </row>
    <row r="17" spans="2:10" ht="18.75">
      <c r="B17" s="128" t="s">
        <v>168</v>
      </c>
      <c r="H17" s="206">
        <v>7276</v>
      </c>
      <c r="I17" s="32"/>
      <c r="J17" s="208">
        <v>7195</v>
      </c>
    </row>
    <row r="18" spans="2:10" ht="18.75">
      <c r="B18" s="128" t="s">
        <v>27</v>
      </c>
      <c r="H18" s="206">
        <v>3259</v>
      </c>
      <c r="I18" s="32"/>
      <c r="J18" s="208">
        <v>3121</v>
      </c>
    </row>
    <row r="19" spans="2:10" ht="18.75">
      <c r="B19" s="128" t="s">
        <v>200</v>
      </c>
      <c r="H19" s="206">
        <v>49</v>
      </c>
      <c r="I19" s="32"/>
      <c r="J19" s="208">
        <v>49</v>
      </c>
    </row>
    <row r="20" spans="2:10" ht="18.75">
      <c r="B20" s="128" t="s">
        <v>166</v>
      </c>
      <c r="H20" s="206">
        <v>1165</v>
      </c>
      <c r="I20" s="32"/>
      <c r="J20" s="208">
        <v>564</v>
      </c>
    </row>
    <row r="21" spans="2:10" ht="18.75">
      <c r="B21" s="128" t="s">
        <v>163</v>
      </c>
      <c r="H21" s="209">
        <v>3522</v>
      </c>
      <c r="I21" s="32"/>
      <c r="J21" s="210">
        <v>3522</v>
      </c>
    </row>
    <row r="22" spans="2:10" ht="18">
      <c r="B22" s="3" t="s">
        <v>214</v>
      </c>
      <c r="H22" s="211">
        <f>SUM(H13:H21)</f>
        <v>486829</v>
      </c>
      <c r="I22" s="32"/>
      <c r="J22" s="212">
        <f>SUM(J13:J21)</f>
        <v>465445</v>
      </c>
    </row>
    <row r="23" spans="8:10" ht="12.75">
      <c r="H23" s="32"/>
      <c r="I23" s="32"/>
      <c r="J23" s="32"/>
    </row>
    <row r="24" spans="2:10" ht="20.25">
      <c r="B24" s="139" t="s">
        <v>29</v>
      </c>
      <c r="H24" s="32"/>
      <c r="I24" s="32"/>
      <c r="J24" s="32"/>
    </row>
    <row r="25" spans="2:10" ht="18">
      <c r="B25" s="138" t="s">
        <v>207</v>
      </c>
      <c r="H25" s="213">
        <v>127287</v>
      </c>
      <c r="I25" s="32"/>
      <c r="J25" s="207">
        <v>108503</v>
      </c>
    </row>
    <row r="26" spans="2:10" ht="18">
      <c r="B26" s="138" t="s">
        <v>221</v>
      </c>
      <c r="H26" s="206">
        <v>51746</v>
      </c>
      <c r="I26" s="32"/>
      <c r="J26" s="208">
        <v>49825</v>
      </c>
    </row>
    <row r="27" spans="2:10" ht="18">
      <c r="B27" s="138" t="s">
        <v>30</v>
      </c>
      <c r="H27" s="206">
        <v>145792</v>
      </c>
      <c r="I27" s="32"/>
      <c r="J27" s="208">
        <v>134218</v>
      </c>
    </row>
    <row r="28" spans="2:10" ht="18">
      <c r="B28" s="138" t="s">
        <v>170</v>
      </c>
      <c r="F28" s="138"/>
      <c r="H28" s="206">
        <v>24332</v>
      </c>
      <c r="I28" s="32"/>
      <c r="J28" s="208">
        <v>18786</v>
      </c>
    </row>
    <row r="29" spans="2:10" ht="18">
      <c r="B29" s="138" t="s">
        <v>215</v>
      </c>
      <c r="H29" s="206">
        <v>3346</v>
      </c>
      <c r="I29" s="32"/>
      <c r="J29" s="208">
        <v>2938</v>
      </c>
    </row>
    <row r="30" spans="2:10" ht="18">
      <c r="B30" s="138" t="s">
        <v>216</v>
      </c>
      <c r="H30" s="209">
        <v>30812</v>
      </c>
      <c r="I30" s="32"/>
      <c r="J30" s="210">
        <v>48089</v>
      </c>
    </row>
    <row r="31" spans="8:10" ht="12.75">
      <c r="H31" s="214">
        <f>SUM(H25:H30)</f>
        <v>383315</v>
      </c>
      <c r="I31" s="32"/>
      <c r="J31" s="214">
        <f>SUM(J25:J30)</f>
        <v>362359</v>
      </c>
    </row>
    <row r="32" spans="2:10" ht="21" thickBot="1">
      <c r="B32" s="137" t="s">
        <v>171</v>
      </c>
      <c r="H32" s="215">
        <f>SUM(H31+H22)</f>
        <v>870144</v>
      </c>
      <c r="I32" s="32"/>
      <c r="J32" s="215">
        <f>SUM(J31+J22)</f>
        <v>827804</v>
      </c>
    </row>
    <row r="33" spans="8:10" ht="13.5" thickTop="1">
      <c r="H33" s="32"/>
      <c r="I33" s="32"/>
      <c r="J33" s="32"/>
    </row>
    <row r="34" spans="2:10" ht="18.75">
      <c r="B34" s="16"/>
      <c r="H34" s="32"/>
      <c r="I34" s="32"/>
      <c r="J34" s="32"/>
    </row>
    <row r="35" spans="2:10" ht="20.25">
      <c r="B35" s="137" t="s">
        <v>172</v>
      </c>
      <c r="H35" s="32"/>
      <c r="I35" s="32"/>
      <c r="J35" s="32"/>
    </row>
    <row r="36" spans="8:10" ht="12.75">
      <c r="H36" s="32"/>
      <c r="I36" s="32"/>
      <c r="J36" s="32"/>
    </row>
    <row r="37" spans="2:10" ht="20.25">
      <c r="B37" s="137" t="s">
        <v>178</v>
      </c>
      <c r="H37" s="32"/>
      <c r="I37" s="32"/>
      <c r="J37" s="32"/>
    </row>
    <row r="38" spans="2:10" ht="15">
      <c r="B38" s="9" t="s">
        <v>179</v>
      </c>
      <c r="H38" s="213">
        <v>165000</v>
      </c>
      <c r="I38" s="32"/>
      <c r="J38" s="207">
        <v>110000</v>
      </c>
    </row>
    <row r="39" spans="2:10" ht="15">
      <c r="B39" s="9" t="s">
        <v>180</v>
      </c>
      <c r="H39" s="209">
        <v>216931</v>
      </c>
      <c r="I39" s="32"/>
      <c r="J39" s="210">
        <v>250796</v>
      </c>
    </row>
    <row r="40" spans="2:10" ht="18.75">
      <c r="B40" s="16" t="s">
        <v>173</v>
      </c>
      <c r="H40" s="206">
        <f>SUM(H38:H39)</f>
        <v>381931</v>
      </c>
      <c r="I40" s="32"/>
      <c r="J40" s="206">
        <f>SUM(J38:J39)</f>
        <v>360796</v>
      </c>
    </row>
    <row r="41" spans="2:10" ht="15">
      <c r="B41" s="9" t="s">
        <v>181</v>
      </c>
      <c r="H41" s="209">
        <v>41089</v>
      </c>
      <c r="I41" s="32"/>
      <c r="J41" s="210">
        <v>39456</v>
      </c>
    </row>
    <row r="42" spans="2:10" ht="20.25">
      <c r="B42" s="137" t="s">
        <v>174</v>
      </c>
      <c r="H42" s="216">
        <f>SUM(H40:H41)</f>
        <v>423020</v>
      </c>
      <c r="I42" s="32"/>
      <c r="J42" s="217">
        <f>SUM(J40:J41)</f>
        <v>400252</v>
      </c>
    </row>
    <row r="43" spans="8:10" ht="12.75">
      <c r="H43" s="32"/>
      <c r="I43" s="32"/>
      <c r="J43" s="32"/>
    </row>
    <row r="44" spans="2:10" ht="20.25">
      <c r="B44" s="137" t="s">
        <v>175</v>
      </c>
      <c r="H44" s="32"/>
      <c r="I44" s="32"/>
      <c r="J44" s="32"/>
    </row>
    <row r="45" spans="2:10" ht="15">
      <c r="B45" s="9" t="s">
        <v>182</v>
      </c>
      <c r="H45" s="213">
        <v>80171</v>
      </c>
      <c r="I45" s="32"/>
      <c r="J45" s="207">
        <v>82970</v>
      </c>
    </row>
    <row r="46" spans="2:10" ht="15">
      <c r="B46" s="9" t="s">
        <v>183</v>
      </c>
      <c r="H46" s="209">
        <v>26409</v>
      </c>
      <c r="I46" s="32"/>
      <c r="J46" s="210">
        <v>26180</v>
      </c>
    </row>
    <row r="47" spans="2:10" ht="15">
      <c r="B47" s="23"/>
      <c r="F47" s="24"/>
      <c r="G47" s="20"/>
      <c r="H47" s="216">
        <f>SUM(H45:H46)</f>
        <v>106580</v>
      </c>
      <c r="I47" s="32"/>
      <c r="J47" s="216">
        <f>SUM(J45:J46)</f>
        <v>109150</v>
      </c>
    </row>
    <row r="48" spans="2:10" ht="15">
      <c r="B48" s="25"/>
      <c r="H48" s="32"/>
      <c r="I48" s="32"/>
      <c r="J48" s="32"/>
    </row>
    <row r="49" spans="2:10" ht="20.25">
      <c r="B49" s="139" t="s">
        <v>31</v>
      </c>
      <c r="H49" s="32"/>
      <c r="I49" s="32"/>
      <c r="J49" s="32"/>
    </row>
    <row r="50" spans="2:10" ht="15">
      <c r="B50" s="9" t="s">
        <v>184</v>
      </c>
      <c r="H50" s="213">
        <v>117010</v>
      </c>
      <c r="I50" s="32"/>
      <c r="J50" s="207">
        <v>82598</v>
      </c>
    </row>
    <row r="51" spans="2:10" ht="15">
      <c r="B51" s="9" t="s">
        <v>185</v>
      </c>
      <c r="H51" s="206">
        <v>220109</v>
      </c>
      <c r="I51" s="32"/>
      <c r="J51" s="208">
        <v>234077</v>
      </c>
    </row>
    <row r="52" spans="2:10" ht="15">
      <c r="B52" s="9" t="s">
        <v>186</v>
      </c>
      <c r="H52" s="209">
        <v>3425</v>
      </c>
      <c r="I52" s="32"/>
      <c r="J52" s="210">
        <v>1727</v>
      </c>
    </row>
    <row r="53" spans="8:10" ht="12.75">
      <c r="H53" s="214">
        <f>SUM(H50:H52)</f>
        <v>340544</v>
      </c>
      <c r="I53" s="32"/>
      <c r="J53" s="218">
        <f>SUM(J50:J52)</f>
        <v>318402</v>
      </c>
    </row>
    <row r="54" spans="2:10" ht="20.25">
      <c r="B54" s="137" t="s">
        <v>176</v>
      </c>
      <c r="H54" s="216">
        <f>SUM(H53+H47)</f>
        <v>447124</v>
      </c>
      <c r="I54" s="32"/>
      <c r="J54" s="216">
        <f>SUM(J53+J47)</f>
        <v>427552</v>
      </c>
    </row>
    <row r="55" spans="2:10" ht="21" thickBot="1">
      <c r="B55" s="137" t="s">
        <v>177</v>
      </c>
      <c r="H55" s="219">
        <f>SUM(H54+H42)</f>
        <v>870144</v>
      </c>
      <c r="I55" s="32"/>
      <c r="J55" s="219">
        <f>SUM(J54+J42)</f>
        <v>827804</v>
      </c>
    </row>
    <row r="56" spans="8:10" ht="13.5" thickTop="1">
      <c r="H56" s="32"/>
      <c r="I56" s="32"/>
      <c r="J56" s="32"/>
    </row>
    <row r="57" spans="2:10" ht="12.75">
      <c r="B57" t="s">
        <v>165</v>
      </c>
      <c r="H57" s="224">
        <f>SUM(H40)/330000</f>
        <v>1.1573666666666667</v>
      </c>
      <c r="I57" s="32"/>
      <c r="J57" s="224">
        <f>SUM(J40)/220000</f>
        <v>1.6399818181818182</v>
      </c>
    </row>
    <row r="58" spans="2:10" ht="13.5" thickBot="1">
      <c r="B58" t="s">
        <v>272</v>
      </c>
      <c r="H58" s="225">
        <v>329943</v>
      </c>
      <c r="I58" s="32"/>
      <c r="J58" s="225">
        <v>220000</v>
      </c>
    </row>
    <row r="59" spans="8:10" ht="13.5" thickTop="1">
      <c r="H59" s="223"/>
      <c r="I59" s="32"/>
      <c r="J59" s="223"/>
    </row>
    <row r="60" spans="8:10" ht="12.75">
      <c r="H60" s="220">
        <f>SUM(H32-H55)</f>
        <v>0</v>
      </c>
      <c r="I60" s="32"/>
      <c r="J60" s="220">
        <f>SUM(J32-J55)</f>
        <v>0</v>
      </c>
    </row>
    <row r="61" ht="14.25">
      <c r="B61" s="5"/>
    </row>
    <row r="62" spans="8:10" ht="17.25" hidden="1">
      <c r="H62" s="28" t="e">
        <f>SUM(H41-#REF!)</f>
        <v>#REF!</v>
      </c>
      <c r="I62" s="28"/>
      <c r="J62" s="28" t="e">
        <f>SUM(J41-#REF!)</f>
        <v>#REF!</v>
      </c>
    </row>
    <row r="64" ht="15.75">
      <c r="A64" s="10" t="s">
        <v>257</v>
      </c>
    </row>
    <row r="65" ht="15.75">
      <c r="A65" s="10" t="s">
        <v>201</v>
      </c>
    </row>
    <row r="66" spans="8:10" ht="15">
      <c r="H66" s="131"/>
      <c r="I66" s="24"/>
      <c r="J66" s="7"/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">
      <selection activeCell="E42" sqref="E42"/>
    </sheetView>
  </sheetViews>
  <sheetFormatPr defaultColWidth="9.140625" defaultRowHeight="12.75"/>
  <cols>
    <col min="3" max="3" width="13.140625" style="0" customWidth="1"/>
    <col min="4" max="4" width="20.421875" style="0" customWidth="1"/>
    <col min="5" max="5" width="17.140625" style="0" customWidth="1"/>
    <col min="6" max="6" width="20.8515625" style="0" customWidth="1"/>
    <col min="7" max="7" width="10.28125" style="0" customWidth="1"/>
    <col min="8" max="8" width="18.00390625" style="0" customWidth="1"/>
    <col min="9" max="9" width="5.28125" style="0" customWidth="1"/>
    <col min="10" max="10" width="18.28125" style="0" customWidth="1"/>
    <col min="11" max="11" width="5.57421875" style="0" customWidth="1"/>
    <col min="12" max="12" width="23.00390625" style="0" customWidth="1"/>
  </cols>
  <sheetData>
    <row r="1" spans="1:12" ht="21">
      <c r="A1" s="30" t="s">
        <v>157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>
      <c r="A2" s="3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.75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">
      <c r="A4" s="3" t="s">
        <v>226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.75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.75">
      <c r="A6" s="10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5.75">
      <c r="A7" s="11" t="s">
        <v>227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</row>
    <row r="8" spans="1:12" ht="15.75">
      <c r="A8" s="11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</row>
    <row r="9" spans="1:12" ht="15.75">
      <c r="A9" s="165"/>
      <c r="B9" s="165"/>
      <c r="C9" s="165"/>
      <c r="D9" s="165"/>
      <c r="E9" s="165"/>
      <c r="F9" s="166"/>
      <c r="G9" s="165"/>
      <c r="H9" s="167"/>
      <c r="I9" s="165"/>
      <c r="J9" s="166"/>
      <c r="K9" s="165"/>
      <c r="L9" s="167"/>
    </row>
    <row r="10" spans="1:12" ht="15.75">
      <c r="A10" s="165"/>
      <c r="B10" s="165"/>
      <c r="C10" s="165"/>
      <c r="D10" s="165"/>
      <c r="E10" s="165"/>
      <c r="F10" s="228" t="s">
        <v>4</v>
      </c>
      <c r="G10" s="229"/>
      <c r="H10" s="230"/>
      <c r="I10" s="11"/>
      <c r="J10" s="228" t="s">
        <v>5</v>
      </c>
      <c r="K10" s="229"/>
      <c r="L10" s="230"/>
    </row>
    <row r="11" spans="1:12" ht="15.75">
      <c r="A11" s="165"/>
      <c r="B11" s="165"/>
      <c r="C11" s="165"/>
      <c r="D11" s="165"/>
      <c r="E11" s="165"/>
      <c r="F11" s="168" t="s">
        <v>6</v>
      </c>
      <c r="G11" s="134"/>
      <c r="H11" s="134" t="s">
        <v>7</v>
      </c>
      <c r="I11" s="11"/>
      <c r="J11" s="134" t="s">
        <v>6</v>
      </c>
      <c r="K11" s="169"/>
      <c r="L11" s="134" t="s">
        <v>8</v>
      </c>
    </row>
    <row r="12" spans="1:12" ht="15.75">
      <c r="A12" s="165"/>
      <c r="B12" s="165"/>
      <c r="C12" s="165"/>
      <c r="D12" s="165"/>
      <c r="E12" s="165"/>
      <c r="F12" s="14" t="s">
        <v>9</v>
      </c>
      <c r="G12" s="15"/>
      <c r="H12" s="15" t="s">
        <v>9</v>
      </c>
      <c r="I12" s="11"/>
      <c r="J12" s="13" t="s">
        <v>9</v>
      </c>
      <c r="K12" s="170"/>
      <c r="L12" s="13" t="s">
        <v>10</v>
      </c>
    </row>
    <row r="13" spans="1:12" ht="15.75">
      <c r="A13" s="165"/>
      <c r="B13" s="165"/>
      <c r="C13" s="165"/>
      <c r="D13" s="165"/>
      <c r="E13" s="165"/>
      <c r="F13" s="12" t="s">
        <v>211</v>
      </c>
      <c r="G13" s="13"/>
      <c r="H13" s="134" t="s">
        <v>211</v>
      </c>
      <c r="I13" s="11"/>
      <c r="J13" s="134" t="s">
        <v>11</v>
      </c>
      <c r="K13" s="169"/>
      <c r="L13" s="134" t="s">
        <v>12</v>
      </c>
    </row>
    <row r="14" spans="1:12" ht="15.75">
      <c r="A14" s="165"/>
      <c r="B14" s="165"/>
      <c r="C14" s="165"/>
      <c r="D14" s="165"/>
      <c r="E14" s="165"/>
      <c r="F14" s="168" t="s">
        <v>228</v>
      </c>
      <c r="G14" s="13"/>
      <c r="H14" s="13" t="s">
        <v>212</v>
      </c>
      <c r="I14" s="11"/>
      <c r="J14" s="168" t="s">
        <v>228</v>
      </c>
      <c r="K14" s="170"/>
      <c r="L14" s="13" t="s">
        <v>212</v>
      </c>
    </row>
    <row r="15" spans="1:12" ht="15.75">
      <c r="A15" s="165"/>
      <c r="B15" s="165"/>
      <c r="C15" s="165"/>
      <c r="D15" s="165"/>
      <c r="E15" s="176" t="s">
        <v>229</v>
      </c>
      <c r="F15" s="171" t="s">
        <v>223</v>
      </c>
      <c r="G15" s="170"/>
      <c r="H15" s="172" t="s">
        <v>209</v>
      </c>
      <c r="I15" s="11"/>
      <c r="J15" s="171" t="s">
        <v>223</v>
      </c>
      <c r="K15" s="170"/>
      <c r="L15" s="172" t="s">
        <v>209</v>
      </c>
    </row>
    <row r="16" spans="1:12" ht="15.75">
      <c r="A16" s="165"/>
      <c r="B16" s="165"/>
      <c r="C16" s="165"/>
      <c r="D16" s="165"/>
      <c r="E16" s="176" t="s">
        <v>230</v>
      </c>
      <c r="F16" s="14" t="s">
        <v>2</v>
      </c>
      <c r="G16" s="15"/>
      <c r="H16" s="15" t="s">
        <v>2</v>
      </c>
      <c r="I16" s="11"/>
      <c r="J16" s="15" t="s">
        <v>2</v>
      </c>
      <c r="K16" s="173"/>
      <c r="L16" s="15" t="s">
        <v>2</v>
      </c>
    </row>
    <row r="17" spans="1:12" ht="15.75">
      <c r="A17" s="165"/>
      <c r="B17" s="165"/>
      <c r="C17" s="165"/>
      <c r="D17" s="165"/>
      <c r="E17" s="165"/>
      <c r="F17" s="174"/>
      <c r="G17" s="174"/>
      <c r="H17" s="175"/>
      <c r="I17" s="176"/>
      <c r="J17" s="177"/>
      <c r="K17" s="178"/>
      <c r="L17" s="178"/>
    </row>
    <row r="18" spans="1:12" ht="15.75">
      <c r="A18" s="165"/>
      <c r="B18" s="165"/>
      <c r="C18" s="165"/>
      <c r="D18" s="165"/>
      <c r="E18" s="165"/>
      <c r="F18" s="178"/>
      <c r="G18" s="178"/>
      <c r="H18" s="178"/>
      <c r="I18" s="165"/>
      <c r="J18" s="178"/>
      <c r="K18" s="178"/>
      <c r="L18" s="178"/>
    </row>
    <row r="19" spans="1:12" ht="18">
      <c r="A19" s="165"/>
      <c r="B19" s="11" t="s">
        <v>13</v>
      </c>
      <c r="C19" s="165"/>
      <c r="D19" s="165"/>
      <c r="E19" s="179">
        <f>SUM(F19-H19)/H19</f>
        <v>0.16090976555159553</v>
      </c>
      <c r="F19" s="180">
        <v>364492</v>
      </c>
      <c r="G19" s="178"/>
      <c r="H19" s="180">
        <v>313971</v>
      </c>
      <c r="I19" s="165"/>
      <c r="J19" s="180">
        <f>SUM(F19)</f>
        <v>364492</v>
      </c>
      <c r="K19" s="181"/>
      <c r="L19" s="180">
        <f>SUM(H19)</f>
        <v>313971</v>
      </c>
    </row>
    <row r="20" spans="1:12" ht="15.75">
      <c r="A20" s="165"/>
      <c r="B20" s="11"/>
      <c r="C20" s="165"/>
      <c r="D20" s="165"/>
      <c r="E20" s="165"/>
      <c r="F20" s="178"/>
      <c r="G20" s="178"/>
      <c r="H20" s="182"/>
      <c r="I20" s="165"/>
      <c r="J20" s="181"/>
      <c r="K20" s="181"/>
      <c r="L20" s="182"/>
    </row>
    <row r="21" spans="1:12" ht="15.75">
      <c r="A21" s="165"/>
      <c r="B21" s="11"/>
      <c r="C21" s="165"/>
      <c r="D21" s="165"/>
      <c r="E21" s="165"/>
      <c r="F21" s="178"/>
      <c r="G21" s="178"/>
      <c r="H21" s="182"/>
      <c r="I21" s="165"/>
      <c r="J21" s="181"/>
      <c r="K21" s="181"/>
      <c r="L21" s="182"/>
    </row>
    <row r="22" spans="1:12" ht="15.75">
      <c r="A22" s="165"/>
      <c r="B22" s="11" t="s">
        <v>14</v>
      </c>
      <c r="C22" s="165"/>
      <c r="D22" s="165"/>
      <c r="E22" s="179">
        <f>SUM(F22-H22)/H22</f>
        <v>0.2888363023510682</v>
      </c>
      <c r="F22" s="182">
        <f>SUM(F32-F28-F24-F26-F30)</f>
        <v>37277.012372899946</v>
      </c>
      <c r="G22" s="178"/>
      <c r="H22" s="182">
        <v>28923</v>
      </c>
      <c r="I22" s="165"/>
      <c r="J22" s="182">
        <f>SUM(J32-J28-J24-J26-J30)</f>
        <v>37277.012372899946</v>
      </c>
      <c r="K22" s="181"/>
      <c r="L22" s="182">
        <f>SUM(H22)</f>
        <v>28923</v>
      </c>
    </row>
    <row r="23" spans="1:12" ht="15.75">
      <c r="A23" s="165"/>
      <c r="B23" s="11"/>
      <c r="C23" s="165"/>
      <c r="D23" s="165"/>
      <c r="E23" s="165"/>
      <c r="F23" s="178"/>
      <c r="G23" s="178"/>
      <c r="H23" s="182"/>
      <c r="I23" s="165"/>
      <c r="J23" s="181"/>
      <c r="K23" s="181"/>
      <c r="L23" s="182"/>
    </row>
    <row r="24" spans="1:12" ht="15.75">
      <c r="A24" s="165"/>
      <c r="B24" s="11" t="s">
        <v>15</v>
      </c>
      <c r="C24" s="165"/>
      <c r="D24" s="165"/>
      <c r="E24" s="179">
        <f>SUM(F24-H24)/H24</f>
        <v>0.05491287157709767</v>
      </c>
      <c r="F24" s="183">
        <v>-7204</v>
      </c>
      <c r="G24" s="178"/>
      <c r="H24" s="183">
        <v>-6829</v>
      </c>
      <c r="I24" s="165"/>
      <c r="J24" s="184">
        <f>SUM(F24)</f>
        <v>-7204</v>
      </c>
      <c r="K24" s="181"/>
      <c r="L24" s="184">
        <f>SUM(H24)</f>
        <v>-6829</v>
      </c>
    </row>
    <row r="25" spans="1:12" ht="15.75">
      <c r="A25" s="165"/>
      <c r="B25" s="11"/>
      <c r="C25" s="165"/>
      <c r="D25" s="165"/>
      <c r="E25" s="165"/>
      <c r="F25" s="183"/>
      <c r="G25" s="178"/>
      <c r="H25" s="183"/>
      <c r="I25" s="165"/>
      <c r="J25" s="204"/>
      <c r="K25" s="181"/>
      <c r="L25" s="183"/>
    </row>
    <row r="26" spans="1:12" ht="15.75">
      <c r="A26" s="165"/>
      <c r="B26" s="11" t="s">
        <v>16</v>
      </c>
      <c r="C26" s="165"/>
      <c r="D26" s="165"/>
      <c r="E26" s="165"/>
      <c r="F26" s="183">
        <v>41</v>
      </c>
      <c r="G26" s="178"/>
      <c r="H26" s="183">
        <v>75</v>
      </c>
      <c r="I26" s="165"/>
      <c r="J26" s="184">
        <f>SUM(F26)</f>
        <v>41</v>
      </c>
      <c r="K26" s="181"/>
      <c r="L26" s="182">
        <f>SUM(H26)</f>
        <v>75</v>
      </c>
    </row>
    <row r="27" spans="1:12" ht="15.75">
      <c r="A27" s="165"/>
      <c r="B27" s="11"/>
      <c r="C27" s="165"/>
      <c r="D27" s="165"/>
      <c r="E27" s="165"/>
      <c r="F27" s="178"/>
      <c r="G27" s="178"/>
      <c r="H27" s="183"/>
      <c r="I27" s="165"/>
      <c r="J27" s="204"/>
      <c r="K27" s="181"/>
      <c r="L27" s="183"/>
    </row>
    <row r="28" spans="1:12" ht="15.75">
      <c r="A28" s="165"/>
      <c r="B28" s="11" t="s">
        <v>17</v>
      </c>
      <c r="C28" s="165"/>
      <c r="D28" s="165"/>
      <c r="E28" s="165"/>
      <c r="F28" s="183">
        <v>-3400</v>
      </c>
      <c r="G28" s="178"/>
      <c r="H28" s="183">
        <v>-3746</v>
      </c>
      <c r="I28" s="165"/>
      <c r="J28" s="184">
        <f>SUM(F28)</f>
        <v>-3400</v>
      </c>
      <c r="K28" s="181"/>
      <c r="L28" s="184">
        <f>SUM(H28)</f>
        <v>-3746</v>
      </c>
    </row>
    <row r="29" spans="1:12" ht="15.75">
      <c r="A29" s="165"/>
      <c r="B29" s="11"/>
      <c r="C29" s="165"/>
      <c r="D29" s="165"/>
      <c r="E29" s="165"/>
      <c r="F29" s="178"/>
      <c r="G29" s="178"/>
      <c r="H29" s="183"/>
      <c r="I29" s="165"/>
      <c r="J29" s="204"/>
      <c r="K29" s="181"/>
      <c r="L29" s="183"/>
    </row>
    <row r="30" spans="1:12" ht="18">
      <c r="A30" s="165"/>
      <c r="B30" s="11" t="s">
        <v>187</v>
      </c>
      <c r="C30" s="165"/>
      <c r="D30" s="165"/>
      <c r="E30" s="165"/>
      <c r="F30" s="185">
        <v>137</v>
      </c>
      <c r="G30" s="178"/>
      <c r="H30" s="186">
        <v>112</v>
      </c>
      <c r="I30" s="165"/>
      <c r="J30" s="185">
        <f>SUM(F30)</f>
        <v>137</v>
      </c>
      <c r="K30" s="181"/>
      <c r="L30" s="186">
        <f>SUM(H30)</f>
        <v>112</v>
      </c>
    </row>
    <row r="31" spans="1:12" ht="15.75">
      <c r="A31" s="165"/>
      <c r="B31" s="11"/>
      <c r="C31" s="165"/>
      <c r="D31" s="165"/>
      <c r="E31" s="165"/>
      <c r="F31" s="178"/>
      <c r="G31" s="178"/>
      <c r="H31" s="182"/>
      <c r="I31" s="165"/>
      <c r="J31" s="204"/>
      <c r="K31" s="181"/>
      <c r="L31" s="182"/>
    </row>
    <row r="32" spans="1:12" ht="15.75">
      <c r="A32" s="165"/>
      <c r="B32" s="11" t="s">
        <v>18</v>
      </c>
      <c r="C32" s="165"/>
      <c r="D32" s="165"/>
      <c r="E32" s="179">
        <f>SUM(F32-H32)/H32</f>
        <v>0.44866535596978396</v>
      </c>
      <c r="F32" s="182">
        <f>SUM('[3]F6.05-Profit &amp; Loss-30.6.2008'!$AG$36+'[3]F6.05-Profit &amp; Loss-30.6.2008'!$AG$37+'[3]F6.05-Profit &amp; Loss-30.6.2008'!$AG$38)/1000</f>
        <v>26851.012372899946</v>
      </c>
      <c r="G32" s="182"/>
      <c r="H32" s="182">
        <f>SUM(H22:H30)</f>
        <v>18535</v>
      </c>
      <c r="I32" s="165"/>
      <c r="J32" s="184">
        <f>SUM(F32)</f>
        <v>26851.012372899946</v>
      </c>
      <c r="K32" s="182"/>
      <c r="L32" s="182">
        <f>SUM(L22:L30)</f>
        <v>18535</v>
      </c>
    </row>
    <row r="33" spans="1:12" ht="15.75">
      <c r="A33" s="165"/>
      <c r="B33" s="11"/>
      <c r="C33" s="165"/>
      <c r="D33" s="165"/>
      <c r="E33" s="165"/>
      <c r="F33" s="178"/>
      <c r="G33" s="178"/>
      <c r="H33" s="182"/>
      <c r="I33" s="165"/>
      <c r="J33" s="204"/>
      <c r="K33" s="181"/>
      <c r="L33" s="182"/>
    </row>
    <row r="34" spans="1:12" ht="18">
      <c r="A34" s="165"/>
      <c r="B34" s="11" t="s">
        <v>19</v>
      </c>
      <c r="C34" s="165"/>
      <c r="D34" s="187" t="s">
        <v>260</v>
      </c>
      <c r="E34" s="179">
        <f>SUM(F34/F32)</f>
        <v>-0.13236000008651305</v>
      </c>
      <c r="F34" s="188">
        <v>-3554</v>
      </c>
      <c r="G34" s="226">
        <f>SUM(H34/H32)</f>
        <v>-0.12230914486107364</v>
      </c>
      <c r="H34" s="188">
        <v>-2267</v>
      </c>
      <c r="I34" s="165"/>
      <c r="J34" s="188">
        <f>SUM(F34)</f>
        <v>-3554</v>
      </c>
      <c r="K34" s="181"/>
      <c r="L34" s="185">
        <f>SUM(H34)</f>
        <v>-2267</v>
      </c>
    </row>
    <row r="35" spans="1:12" ht="16.5" thickBot="1">
      <c r="A35" s="165"/>
      <c r="B35" s="11" t="s">
        <v>188</v>
      </c>
      <c r="C35" s="165"/>
      <c r="D35" s="165"/>
      <c r="E35" s="165"/>
      <c r="F35" s="189">
        <f>SUM(F32:F34)</f>
        <v>23297.012372899946</v>
      </c>
      <c r="G35" s="182"/>
      <c r="H35" s="189">
        <f>SUM(H32:H34)</f>
        <v>16268</v>
      </c>
      <c r="I35" s="165"/>
      <c r="J35" s="189">
        <f>SUM(J32:J34)</f>
        <v>23297.012372899946</v>
      </c>
      <c r="K35" s="182"/>
      <c r="L35" s="189">
        <f>SUM(L32:L34)</f>
        <v>16268</v>
      </c>
    </row>
    <row r="36" spans="1:12" ht="16.5" thickTop="1">
      <c r="A36" s="165"/>
      <c r="B36" s="11"/>
      <c r="C36" s="165"/>
      <c r="D36" s="165"/>
      <c r="E36" s="165"/>
      <c r="F36" s="178"/>
      <c r="G36" s="178"/>
      <c r="H36" s="182"/>
      <c r="I36" s="165"/>
      <c r="J36" s="181"/>
      <c r="K36" s="181"/>
      <c r="L36" s="182"/>
    </row>
    <row r="37" spans="1:12" ht="15.75">
      <c r="A37" s="165"/>
      <c r="B37" s="11" t="s">
        <v>189</v>
      </c>
      <c r="C37" s="165"/>
      <c r="D37" s="165"/>
      <c r="E37" s="165"/>
      <c r="F37" s="178"/>
      <c r="G37" s="178"/>
      <c r="H37" s="182"/>
      <c r="I37" s="165"/>
      <c r="J37" s="181"/>
      <c r="K37" s="181"/>
      <c r="L37" s="182"/>
    </row>
    <row r="38" spans="1:12" ht="15.75">
      <c r="A38" s="165"/>
      <c r="B38" s="11" t="s">
        <v>190</v>
      </c>
      <c r="C38" s="165"/>
      <c r="D38" s="165"/>
      <c r="E38" s="190">
        <f>SUM(F38-H38)/H38</f>
        <v>0.3966944812252801</v>
      </c>
      <c r="F38" s="184">
        <f>SUM(F35-F39)</f>
        <v>21544.012372899946</v>
      </c>
      <c r="G38" s="178"/>
      <c r="H38" s="182">
        <v>15425</v>
      </c>
      <c r="I38" s="165"/>
      <c r="J38" s="184">
        <f>SUM(J35-J39)</f>
        <v>21544.012372899946</v>
      </c>
      <c r="K38" s="181"/>
      <c r="L38" s="184">
        <f>SUM(H38)</f>
        <v>15425</v>
      </c>
    </row>
    <row r="39" spans="1:12" ht="15.75">
      <c r="A39" s="165"/>
      <c r="B39" s="11" t="s">
        <v>191</v>
      </c>
      <c r="C39" s="165"/>
      <c r="D39" s="187" t="s">
        <v>261</v>
      </c>
      <c r="E39" s="179">
        <f>SUM(F39/F32)</f>
        <v>0.06528617899596438</v>
      </c>
      <c r="F39" s="183">
        <v>1753</v>
      </c>
      <c r="G39" s="179">
        <f>SUM(H39/H32)</f>
        <v>0.04548152144591314</v>
      </c>
      <c r="H39" s="184">
        <v>843</v>
      </c>
      <c r="I39" s="165"/>
      <c r="J39" s="184">
        <f>SUM(F39)</f>
        <v>1753</v>
      </c>
      <c r="K39" s="181"/>
      <c r="L39" s="184">
        <f>SUM(H39)</f>
        <v>843</v>
      </c>
    </row>
    <row r="40" spans="1:12" ht="15.75">
      <c r="A40" s="165"/>
      <c r="B40" s="11"/>
      <c r="C40" s="165"/>
      <c r="D40" s="165"/>
      <c r="E40" s="165"/>
      <c r="F40" s="178"/>
      <c r="G40" s="178"/>
      <c r="H40" s="178"/>
      <c r="I40" s="165"/>
      <c r="J40" s="181"/>
      <c r="K40" s="181"/>
      <c r="L40" s="188"/>
    </row>
    <row r="41" spans="1:12" ht="16.5" thickBot="1">
      <c r="A41" s="165"/>
      <c r="B41" s="11" t="s">
        <v>188</v>
      </c>
      <c r="C41" s="165"/>
      <c r="D41" s="165"/>
      <c r="E41" s="165"/>
      <c r="F41" s="191">
        <f>SUM(F38:F40)</f>
        <v>23297.012372899946</v>
      </c>
      <c r="G41" s="178"/>
      <c r="H41" s="191">
        <f>SUM(H38:H40)</f>
        <v>16268</v>
      </c>
      <c r="I41" s="165"/>
      <c r="J41" s="191">
        <f>SUM(J38:J40)</f>
        <v>23297.012372899946</v>
      </c>
      <c r="K41" s="181"/>
      <c r="L41" s="191">
        <f>SUM(L38:L40)</f>
        <v>16268</v>
      </c>
    </row>
    <row r="42" spans="1:12" ht="16.5" thickTop="1">
      <c r="A42" s="165"/>
      <c r="B42" s="11"/>
      <c r="C42" s="165"/>
      <c r="D42" s="165"/>
      <c r="E42" s="165"/>
      <c r="F42" s="182"/>
      <c r="G42" s="178"/>
      <c r="H42" s="182"/>
      <c r="I42" s="165"/>
      <c r="J42" s="182"/>
      <c r="K42" s="181"/>
      <c r="L42" s="182"/>
    </row>
    <row r="43" spans="1:12" ht="16.5" thickBot="1">
      <c r="A43" s="165"/>
      <c r="B43" s="11" t="s">
        <v>307</v>
      </c>
      <c r="C43" s="165"/>
      <c r="D43" s="165"/>
      <c r="E43" s="165"/>
      <c r="F43" s="192">
        <v>329943</v>
      </c>
      <c r="G43" s="178"/>
      <c r="H43" s="192">
        <v>330000</v>
      </c>
      <c r="I43" s="165"/>
      <c r="J43" s="193">
        <f>SUM(F43)</f>
        <v>329943</v>
      </c>
      <c r="K43" s="181"/>
      <c r="L43" s="193">
        <v>330000</v>
      </c>
    </row>
    <row r="44" spans="1:12" ht="16.5" thickTop="1">
      <c r="A44" s="165"/>
      <c r="B44" s="11"/>
      <c r="C44" s="165"/>
      <c r="D44" s="165"/>
      <c r="E44" s="165"/>
      <c r="F44" s="184"/>
      <c r="G44" s="178"/>
      <c r="H44" s="184"/>
      <c r="I44" s="165"/>
      <c r="J44" s="181"/>
      <c r="K44" s="181"/>
      <c r="L44" s="181"/>
    </row>
    <row r="45" spans="1:12" ht="15.75">
      <c r="A45" s="165"/>
      <c r="B45" s="11" t="s">
        <v>20</v>
      </c>
      <c r="C45" s="165"/>
      <c r="D45" s="165"/>
      <c r="E45" s="165"/>
      <c r="F45" s="178"/>
      <c r="G45" s="178"/>
      <c r="H45" s="178"/>
      <c r="I45" s="165"/>
      <c r="J45" s="181"/>
      <c r="K45" s="181"/>
      <c r="L45" s="181"/>
    </row>
    <row r="46" spans="1:12" ht="16.5" thickBot="1">
      <c r="A46" s="165"/>
      <c r="B46" s="11" t="s">
        <v>21</v>
      </c>
      <c r="C46" s="165"/>
      <c r="D46" s="165"/>
      <c r="E46" s="190">
        <f>SUM(F46-H46)/H46</f>
        <v>0.39669448122527984</v>
      </c>
      <c r="F46" s="194">
        <f>SUM(F38/330000)*100</f>
        <v>6.528488597848468</v>
      </c>
      <c r="G46" s="195"/>
      <c r="H46" s="196">
        <f>SUM(H38/330000)*100</f>
        <v>4.674242424242425</v>
      </c>
      <c r="I46" s="197"/>
      <c r="J46" s="194">
        <f>SUM(J38/330000)*100</f>
        <v>6.528488597848468</v>
      </c>
      <c r="K46" s="195"/>
      <c r="L46" s="196">
        <f>SUM(L38/330000)*100</f>
        <v>4.674242424242425</v>
      </c>
    </row>
    <row r="47" spans="1:12" ht="16.5" thickTop="1">
      <c r="A47" s="165"/>
      <c r="B47" s="11"/>
      <c r="C47" s="165"/>
      <c r="D47" s="165"/>
      <c r="E47" s="165"/>
      <c r="F47" s="178"/>
      <c r="G47" s="178"/>
      <c r="H47" s="178"/>
      <c r="I47" s="165"/>
      <c r="J47" s="181"/>
      <c r="K47" s="181"/>
      <c r="L47" s="181"/>
    </row>
    <row r="48" spans="1:12" ht="16.5" thickBot="1">
      <c r="A48" s="165"/>
      <c r="B48" s="11" t="s">
        <v>22</v>
      </c>
      <c r="C48" s="165"/>
      <c r="D48" s="165"/>
      <c r="E48" s="165"/>
      <c r="F48" s="198" t="s">
        <v>23</v>
      </c>
      <c r="G48" s="178"/>
      <c r="H48" s="198" t="s">
        <v>23</v>
      </c>
      <c r="I48" s="165"/>
      <c r="J48" s="199" t="str">
        <f>'[1]Condensed PL-31.3.2005-final'!F44</f>
        <v>NA</v>
      </c>
      <c r="K48" s="181"/>
      <c r="L48" s="199" t="s">
        <v>23</v>
      </c>
    </row>
    <row r="49" spans="1:12" ht="16.5" thickTop="1">
      <c r="A49" s="165"/>
      <c r="B49" s="165"/>
      <c r="C49" s="165"/>
      <c r="D49" s="165"/>
      <c r="E49" s="165"/>
      <c r="F49" s="200"/>
      <c r="G49" s="200"/>
      <c r="H49" s="201"/>
      <c r="I49" s="176"/>
      <c r="J49" s="202"/>
      <c r="K49" s="202"/>
      <c r="L49" s="203"/>
    </row>
    <row r="50" spans="1:12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5.75">
      <c r="A51" s="9"/>
      <c r="B51" s="10" t="s">
        <v>256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5.75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5.75">
      <c r="A53" s="9"/>
      <c r="B53" s="10" t="s">
        <v>24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2:12" ht="1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2:12" ht="1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2:12" ht="1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2" ht="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</sheetData>
  <mergeCells count="2">
    <mergeCell ref="F10:H10"/>
    <mergeCell ref="J10:L10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K22" sqref="K22"/>
    </sheetView>
  </sheetViews>
  <sheetFormatPr defaultColWidth="9.140625" defaultRowHeight="12.75"/>
  <cols>
    <col min="5" max="5" width="15.00390625" style="0" customWidth="1"/>
    <col min="6" max="8" width="18.28125" style="0" customWidth="1"/>
    <col min="9" max="9" width="14.7109375" style="0" customWidth="1"/>
    <col min="10" max="10" width="15.140625" style="0" customWidth="1"/>
    <col min="11" max="11" width="12.00390625" style="0" customWidth="1"/>
    <col min="12" max="12" width="12.421875" style="0" customWidth="1"/>
  </cols>
  <sheetData>
    <row r="1" ht="19.5">
      <c r="A1" s="30" t="s">
        <v>32</v>
      </c>
    </row>
    <row r="2" ht="15">
      <c r="A2" s="31" t="s">
        <v>3</v>
      </c>
    </row>
    <row r="4" ht="18">
      <c r="A4" s="3" t="s">
        <v>226</v>
      </c>
    </row>
    <row r="7" ht="15.75">
      <c r="A7" s="11" t="s">
        <v>232</v>
      </c>
    </row>
    <row r="9" spans="5:12" ht="38.25">
      <c r="E9" s="142" t="s">
        <v>198</v>
      </c>
      <c r="F9" s="142" t="s">
        <v>268</v>
      </c>
      <c r="G9" s="142" t="s">
        <v>267</v>
      </c>
      <c r="H9" s="142" t="s">
        <v>269</v>
      </c>
      <c r="I9" s="142" t="s">
        <v>197</v>
      </c>
      <c r="J9" s="146" t="s">
        <v>196</v>
      </c>
      <c r="K9" s="142" t="s">
        <v>199</v>
      </c>
      <c r="L9" s="147" t="s">
        <v>174</v>
      </c>
    </row>
    <row r="10" spans="5:10" ht="12.75">
      <c r="E10" s="18"/>
      <c r="F10" s="18"/>
      <c r="G10" s="18"/>
      <c r="H10" s="18"/>
      <c r="I10" s="18"/>
      <c r="J10" s="18"/>
    </row>
    <row r="11" ht="12.75">
      <c r="J11" s="148"/>
    </row>
    <row r="12" ht="12.75">
      <c r="J12" s="148"/>
    </row>
    <row r="13" spans="5:12" ht="12.75">
      <c r="E13" s="18" t="s">
        <v>2</v>
      </c>
      <c r="F13" s="18" t="s">
        <v>2</v>
      </c>
      <c r="G13" s="18"/>
      <c r="H13" s="18" t="s">
        <v>2</v>
      </c>
      <c r="I13" s="18" t="s">
        <v>2</v>
      </c>
      <c r="J13" s="149" t="s">
        <v>2</v>
      </c>
      <c r="K13" s="18" t="s">
        <v>2</v>
      </c>
      <c r="L13" s="149" t="s">
        <v>2</v>
      </c>
    </row>
    <row r="14" spans="1:12" ht="15">
      <c r="A14" t="s">
        <v>234</v>
      </c>
      <c r="E14" s="37">
        <v>110000</v>
      </c>
      <c r="F14" s="20">
        <v>40346</v>
      </c>
      <c r="G14" s="20">
        <v>0</v>
      </c>
      <c r="H14" s="163">
        <v>-1755</v>
      </c>
      <c r="I14" s="20">
        <v>212205</v>
      </c>
      <c r="J14" s="150">
        <f aca="true" t="shared" si="0" ref="J14:J22">SUM(E14:I14)</f>
        <v>360796</v>
      </c>
      <c r="K14" s="130">
        <v>39456</v>
      </c>
      <c r="L14" s="150">
        <f>SUM(J14:K14)</f>
        <v>400252</v>
      </c>
    </row>
    <row r="15" spans="5:12" ht="15">
      <c r="E15" s="20"/>
      <c r="I15" s="22"/>
      <c r="J15" s="151"/>
      <c r="L15" s="148"/>
    </row>
    <row r="16" spans="1:12" ht="12.75">
      <c r="A16" t="s">
        <v>154</v>
      </c>
      <c r="J16" s="150">
        <f t="shared" si="0"/>
        <v>0</v>
      </c>
      <c r="L16" s="148"/>
    </row>
    <row r="17" spans="1:12" ht="15">
      <c r="A17" t="s">
        <v>155</v>
      </c>
      <c r="E17" s="7">
        <v>0</v>
      </c>
      <c r="I17" s="20">
        <f>SUM('Condensed PL-30.6.2008'!J38)</f>
        <v>21544.012372899946</v>
      </c>
      <c r="J17" s="150">
        <f t="shared" si="0"/>
        <v>21544.012372899946</v>
      </c>
      <c r="K17" s="120">
        <f>SUM('Condensed PL-30.6.2008'!J39)</f>
        <v>1753</v>
      </c>
      <c r="L17" s="150">
        <f aca="true" t="shared" si="1" ref="L17:L22">SUM(J17:K17)</f>
        <v>23297.012372899946</v>
      </c>
    </row>
    <row r="18" spans="1:12" ht="15">
      <c r="A18" t="s">
        <v>265</v>
      </c>
      <c r="E18" s="20">
        <v>0</v>
      </c>
      <c r="F18" s="130"/>
      <c r="G18" s="130"/>
      <c r="H18" s="143">
        <v>573</v>
      </c>
      <c r="I18" s="22"/>
      <c r="J18" s="152">
        <f t="shared" si="0"/>
        <v>573</v>
      </c>
      <c r="K18" s="130"/>
      <c r="L18" s="152">
        <f t="shared" si="1"/>
        <v>573</v>
      </c>
    </row>
    <row r="19" spans="1:12" ht="15">
      <c r="A19" t="s">
        <v>266</v>
      </c>
      <c r="E19" s="20">
        <v>55000</v>
      </c>
      <c r="F19" s="130">
        <v>-40000</v>
      </c>
      <c r="G19" s="130"/>
      <c r="H19" s="130"/>
      <c r="I19" s="22">
        <v>-15000</v>
      </c>
      <c r="J19" s="152">
        <f t="shared" si="0"/>
        <v>0</v>
      </c>
      <c r="K19" s="130"/>
      <c r="L19" s="152">
        <f t="shared" si="1"/>
        <v>0</v>
      </c>
    </row>
    <row r="20" spans="1:12" ht="15">
      <c r="A20" t="s">
        <v>271</v>
      </c>
      <c r="E20" s="20"/>
      <c r="F20" s="130">
        <v>-56</v>
      </c>
      <c r="G20" s="130"/>
      <c r="H20" s="130"/>
      <c r="I20" s="22"/>
      <c r="J20" s="152">
        <f t="shared" si="0"/>
        <v>-56</v>
      </c>
      <c r="K20" s="130"/>
      <c r="L20" s="152">
        <f t="shared" si="1"/>
        <v>-56</v>
      </c>
    </row>
    <row r="21" spans="1:12" ht="15">
      <c r="A21" t="s">
        <v>270</v>
      </c>
      <c r="E21" s="20"/>
      <c r="F21" s="130"/>
      <c r="G21" s="130">
        <v>-926</v>
      </c>
      <c r="H21" s="130"/>
      <c r="I21" s="22"/>
      <c r="J21" s="152">
        <f t="shared" si="0"/>
        <v>-926</v>
      </c>
      <c r="K21" s="130"/>
      <c r="L21" s="152">
        <f t="shared" si="1"/>
        <v>-926</v>
      </c>
    </row>
    <row r="22" spans="1:12" ht="15">
      <c r="A22" t="s">
        <v>159</v>
      </c>
      <c r="E22" s="7"/>
      <c r="I22" s="129"/>
      <c r="J22" s="152">
        <f t="shared" si="0"/>
        <v>0</v>
      </c>
      <c r="K22" s="130">
        <v>-120</v>
      </c>
      <c r="L22" s="152">
        <f t="shared" si="1"/>
        <v>-120</v>
      </c>
    </row>
    <row r="23" spans="10:12" ht="12.75">
      <c r="J23" s="150"/>
      <c r="L23" s="148"/>
    </row>
    <row r="24" spans="1:12" ht="15.75" thickBot="1">
      <c r="A24" t="s">
        <v>233</v>
      </c>
      <c r="B24" s="25"/>
      <c r="E24" s="157">
        <f aca="true" t="shared" si="2" ref="E24:L24">SUM(E14:E23)</f>
        <v>165000</v>
      </c>
      <c r="F24" s="157">
        <f t="shared" si="2"/>
        <v>290</v>
      </c>
      <c r="G24" s="157">
        <f t="shared" si="2"/>
        <v>-926</v>
      </c>
      <c r="H24" s="157">
        <f t="shared" si="2"/>
        <v>-1182</v>
      </c>
      <c r="I24" s="157">
        <f t="shared" si="2"/>
        <v>218749.01237289995</v>
      </c>
      <c r="J24" s="157">
        <f t="shared" si="2"/>
        <v>381931.0123728999</v>
      </c>
      <c r="K24" s="157">
        <f t="shared" si="2"/>
        <v>41089</v>
      </c>
      <c r="L24" s="157">
        <f t="shared" si="2"/>
        <v>423020.0123728999</v>
      </c>
    </row>
    <row r="25" ht="13.5" thickTop="1"/>
    <row r="26" spans="9:12" ht="12.75">
      <c r="I26" s="24"/>
      <c r="L26" s="222"/>
    </row>
    <row r="27" spans="9:12" ht="12.75">
      <c r="I27" s="221"/>
      <c r="K27" s="222"/>
      <c r="L27" s="222"/>
    </row>
    <row r="29" spans="9:12" ht="12.75">
      <c r="I29" s="221"/>
      <c r="K29" s="221"/>
      <c r="L29" s="221"/>
    </row>
    <row r="36" ht="15.75">
      <c r="A36" s="10" t="s">
        <v>258</v>
      </c>
    </row>
    <row r="37" ht="15.75">
      <c r="A37" s="10" t="s">
        <v>201</v>
      </c>
    </row>
    <row r="38" ht="15">
      <c r="A38" s="29"/>
    </row>
  </sheetData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9"/>
  <sheetViews>
    <sheetView workbookViewId="0" topLeftCell="A1">
      <selection activeCell="G143" sqref="G143"/>
    </sheetView>
  </sheetViews>
  <sheetFormatPr defaultColWidth="9.140625" defaultRowHeight="12.75"/>
  <cols>
    <col min="2" max="2" width="36.57421875" style="0" customWidth="1"/>
    <col min="3" max="3" width="22.421875" style="0" customWidth="1"/>
    <col min="4" max="4" width="22.00390625" style="0" customWidth="1"/>
    <col min="5" max="5" width="12.00390625" style="0" customWidth="1"/>
    <col min="6" max="6" width="23.7109375" style="0" customWidth="1"/>
    <col min="7" max="7" width="24.421875" style="0" customWidth="1"/>
    <col min="8" max="8" width="14.00390625" style="0" customWidth="1"/>
    <col min="12" max="12" width="10.28125" style="0" customWidth="1"/>
  </cols>
  <sheetData>
    <row r="1" ht="19.5">
      <c r="A1" s="30" t="s">
        <v>32</v>
      </c>
    </row>
    <row r="2" ht="15">
      <c r="A2" s="31" t="s">
        <v>3</v>
      </c>
    </row>
    <row r="3" ht="18">
      <c r="A3" s="3" t="s">
        <v>226</v>
      </c>
    </row>
    <row r="4" ht="15">
      <c r="A4" s="31"/>
    </row>
    <row r="5" ht="12.75">
      <c r="A5" s="32" t="s">
        <v>72</v>
      </c>
    </row>
    <row r="6" spans="4:6" ht="12.75">
      <c r="D6" s="18"/>
      <c r="E6" s="18"/>
      <c r="F6" s="18"/>
    </row>
    <row r="7" spans="1:2" ht="18.75">
      <c r="A7" s="2" t="s">
        <v>73</v>
      </c>
      <c r="B7" s="33" t="s">
        <v>156</v>
      </c>
    </row>
    <row r="8" spans="1:2" ht="14.25">
      <c r="A8" s="17"/>
      <c r="B8" s="41"/>
    </row>
    <row r="9" spans="2:8" ht="14.25">
      <c r="B9" s="42"/>
      <c r="C9" s="43" t="s">
        <v>74</v>
      </c>
      <c r="D9" s="43" t="s">
        <v>75</v>
      </c>
      <c r="E9" s="43" t="s">
        <v>76</v>
      </c>
      <c r="F9" s="44" t="s">
        <v>77</v>
      </c>
      <c r="G9" s="44" t="s">
        <v>0</v>
      </c>
      <c r="H9" s="45" t="s">
        <v>76</v>
      </c>
    </row>
    <row r="10" spans="2:8" ht="14.25">
      <c r="B10" s="46"/>
      <c r="C10" s="47" t="s">
        <v>78</v>
      </c>
      <c r="D10" s="47" t="s">
        <v>79</v>
      </c>
      <c r="E10" s="47" t="s">
        <v>80</v>
      </c>
      <c r="F10" s="48" t="s">
        <v>81</v>
      </c>
      <c r="G10" s="48" t="s">
        <v>82</v>
      </c>
      <c r="H10" s="49" t="s">
        <v>80</v>
      </c>
    </row>
    <row r="11" spans="2:8" ht="14.25">
      <c r="B11" s="46"/>
      <c r="C11" s="50"/>
      <c r="D11" s="47" t="s">
        <v>78</v>
      </c>
      <c r="E11" s="47"/>
      <c r="F11" s="48"/>
      <c r="G11" s="48" t="s">
        <v>83</v>
      </c>
      <c r="H11" s="4"/>
    </row>
    <row r="12" spans="2:8" ht="14.25">
      <c r="B12" s="42"/>
      <c r="C12" s="43" t="s">
        <v>222</v>
      </c>
      <c r="D12" s="43" t="s">
        <v>208</v>
      </c>
      <c r="E12" s="43"/>
      <c r="F12" s="43" t="s">
        <v>222</v>
      </c>
      <c r="G12" s="43" t="s">
        <v>208</v>
      </c>
      <c r="H12" s="4"/>
    </row>
    <row r="13" spans="2:8" ht="14.25">
      <c r="B13" s="51"/>
      <c r="C13" s="52" t="s">
        <v>223</v>
      </c>
      <c r="D13" s="52" t="s">
        <v>209</v>
      </c>
      <c r="E13" s="52"/>
      <c r="F13" s="52" t="s">
        <v>223</v>
      </c>
      <c r="G13" s="52" t="s">
        <v>209</v>
      </c>
      <c r="H13" s="4"/>
    </row>
    <row r="14" spans="2:8" ht="18.75">
      <c r="B14" s="53"/>
      <c r="C14" s="54" t="s">
        <v>84</v>
      </c>
      <c r="D14" s="54" t="s">
        <v>84</v>
      </c>
      <c r="E14" s="55"/>
      <c r="F14" s="56" t="s">
        <v>84</v>
      </c>
      <c r="G14" s="56" t="s">
        <v>84</v>
      </c>
      <c r="H14" s="4"/>
    </row>
    <row r="15" spans="2:8" ht="14.25">
      <c r="B15" s="57"/>
      <c r="C15" s="55" t="s">
        <v>2</v>
      </c>
      <c r="D15" s="55" t="s">
        <v>2</v>
      </c>
      <c r="E15" s="55"/>
      <c r="F15" s="58" t="s">
        <v>2</v>
      </c>
      <c r="G15" s="55" t="s">
        <v>2</v>
      </c>
      <c r="H15" s="4"/>
    </row>
    <row r="16" spans="2:8" ht="15">
      <c r="B16" s="57" t="s">
        <v>85</v>
      </c>
      <c r="C16" s="21">
        <v>83983</v>
      </c>
      <c r="D16" s="21">
        <f>SUM('[2]SALES2009'!$H$42)</f>
        <v>69900.7861794</v>
      </c>
      <c r="E16" s="59">
        <f>SUM(C16-D16)/D16</f>
        <v>0.20146002055625048</v>
      </c>
      <c r="F16" s="21">
        <f aca="true" t="shared" si="0" ref="F16:G18">SUM(C16)</f>
        <v>83983</v>
      </c>
      <c r="G16" s="21">
        <f t="shared" si="0"/>
        <v>69900.7861794</v>
      </c>
      <c r="H16" s="59">
        <f>SUM(F16-G16)/G16</f>
        <v>0.20146002055625048</v>
      </c>
    </row>
    <row r="17" spans="2:8" ht="15">
      <c r="B17" s="57" t="s">
        <v>242</v>
      </c>
      <c r="C17" s="21">
        <v>96429</v>
      </c>
      <c r="D17" s="21">
        <f>SUM('[2]SALES2009'!$H$58)</f>
        <v>58843.59574999999</v>
      </c>
      <c r="E17" s="60">
        <f>SUM(C17-D17)/D17</f>
        <v>0.6387339823637479</v>
      </c>
      <c r="F17" s="21">
        <f t="shared" si="0"/>
        <v>96429</v>
      </c>
      <c r="G17" s="21">
        <f t="shared" si="0"/>
        <v>58843.59574999999</v>
      </c>
      <c r="H17" s="60">
        <f>SUM(F17-G17)/G17</f>
        <v>0.6387339823637479</v>
      </c>
    </row>
    <row r="18" spans="2:8" ht="17.25">
      <c r="B18" s="57" t="s">
        <v>86</v>
      </c>
      <c r="C18" s="61">
        <v>184080</v>
      </c>
      <c r="D18" s="61">
        <f>SUM('[2]SALES2009'!$H$122)</f>
        <v>185225.93641060003</v>
      </c>
      <c r="E18" s="164">
        <f>SUM(C18-D18)/D18</f>
        <v>-0.006186695194023861</v>
      </c>
      <c r="F18" s="21">
        <f t="shared" si="0"/>
        <v>184080</v>
      </c>
      <c r="G18" s="21">
        <f t="shared" si="0"/>
        <v>185225.93641060003</v>
      </c>
      <c r="H18" s="164">
        <f>SUM(F18-G18)/G18</f>
        <v>-0.006186695194023861</v>
      </c>
    </row>
    <row r="19" spans="2:8" ht="18" thickBot="1">
      <c r="B19" s="57" t="s">
        <v>62</v>
      </c>
      <c r="C19" s="62">
        <f>SUM(C16:C18)</f>
        <v>364492</v>
      </c>
      <c r="D19" s="63">
        <f>SUM(D16:D18)</f>
        <v>313970.31834</v>
      </c>
      <c r="E19" s="132">
        <f>SUM(C19-D19)/D19</f>
        <v>0.16091228599924476</v>
      </c>
      <c r="F19" s="65">
        <f>SUM(F16:F18)</f>
        <v>364492</v>
      </c>
      <c r="G19" s="66">
        <f>SUM(G16:G18)</f>
        <v>313970.31834</v>
      </c>
      <c r="H19" s="132">
        <f>SUM(F19-G19)/G19</f>
        <v>0.16091228599924476</v>
      </c>
    </row>
    <row r="20" spans="2:8" ht="13.5" thickTop="1">
      <c r="B20" s="67"/>
      <c r="C20" s="6"/>
      <c r="D20" s="68"/>
      <c r="E20" s="68"/>
      <c r="F20" s="69"/>
      <c r="G20" s="68"/>
      <c r="H20" s="4"/>
    </row>
    <row r="21" spans="2:8" ht="14.25">
      <c r="B21" s="57"/>
      <c r="C21" s="43" t="s">
        <v>222</v>
      </c>
      <c r="D21" s="43" t="s">
        <v>208</v>
      </c>
      <c r="E21" s="43"/>
      <c r="F21" s="43" t="s">
        <v>222</v>
      </c>
      <c r="G21" s="43" t="s">
        <v>208</v>
      </c>
      <c r="H21" s="4"/>
    </row>
    <row r="22" spans="2:8" ht="14.25">
      <c r="B22" s="57"/>
      <c r="C22" s="52" t="s">
        <v>223</v>
      </c>
      <c r="D22" s="52" t="s">
        <v>209</v>
      </c>
      <c r="E22" s="52"/>
      <c r="F22" s="52" t="s">
        <v>223</v>
      </c>
      <c r="G22" s="52" t="s">
        <v>209</v>
      </c>
      <c r="H22" s="4"/>
    </row>
    <row r="23" spans="2:8" ht="18.75">
      <c r="B23" s="57"/>
      <c r="C23" s="54" t="s">
        <v>59</v>
      </c>
      <c r="D23" s="54" t="s">
        <v>59</v>
      </c>
      <c r="E23" s="55"/>
      <c r="F23" s="56" t="s">
        <v>59</v>
      </c>
      <c r="G23" s="54" t="s">
        <v>59</v>
      </c>
      <c r="H23" s="4"/>
    </row>
    <row r="24" spans="2:8" ht="14.25">
      <c r="B24" s="57"/>
      <c r="C24" s="55" t="s">
        <v>2</v>
      </c>
      <c r="D24" s="43" t="s">
        <v>2</v>
      </c>
      <c r="E24" s="43"/>
      <c r="F24" s="121" t="s">
        <v>2</v>
      </c>
      <c r="G24" s="43" t="s">
        <v>2</v>
      </c>
      <c r="H24" s="4"/>
    </row>
    <row r="25" spans="2:8" ht="14.25">
      <c r="B25" s="57"/>
      <c r="C25" s="55"/>
      <c r="D25" s="55"/>
      <c r="E25" s="43"/>
      <c r="F25" s="122"/>
      <c r="G25" s="55"/>
      <c r="H25" s="4"/>
    </row>
    <row r="26" spans="2:8" ht="15">
      <c r="B26" s="57" t="s">
        <v>85</v>
      </c>
      <c r="C26" s="21">
        <v>12585</v>
      </c>
      <c r="D26" s="21">
        <f>SUM('[2]PBT2009'!$H$41)</f>
        <v>9672.337899787055</v>
      </c>
      <c r="E26" s="70">
        <f>SUM(C26-D26)/D26</f>
        <v>0.3011332038221152</v>
      </c>
      <c r="F26" s="140">
        <f aca="true" t="shared" si="1" ref="F26:G28">SUM(C26)</f>
        <v>12585</v>
      </c>
      <c r="G26" s="20">
        <f t="shared" si="1"/>
        <v>9672.337899787055</v>
      </c>
      <c r="H26" s="70">
        <f>SUM(F26-G26)/G26</f>
        <v>0.3011332038221152</v>
      </c>
    </row>
    <row r="27" spans="2:8" ht="15">
      <c r="B27" s="57" t="s">
        <v>242</v>
      </c>
      <c r="C27" s="21">
        <v>3056</v>
      </c>
      <c r="D27" s="21">
        <f>SUM('[2]PBT2009'!$H$59)</f>
        <v>1595.36193</v>
      </c>
      <c r="E27" s="59">
        <f>SUM(C27-D27)/D27</f>
        <v>0.9155527924625856</v>
      </c>
      <c r="F27" s="21">
        <f t="shared" si="1"/>
        <v>3056</v>
      </c>
      <c r="G27" s="20">
        <f t="shared" si="1"/>
        <v>1595.36193</v>
      </c>
      <c r="H27" s="59">
        <f>SUM(F27-G27)/G27</f>
        <v>0.9155527924625856</v>
      </c>
    </row>
    <row r="28" spans="2:8" ht="17.25">
      <c r="B28" s="57" t="s">
        <v>86</v>
      </c>
      <c r="C28" s="61">
        <v>11210</v>
      </c>
      <c r="D28" s="61">
        <f>SUM('[2]PBT2009'!$H$124)</f>
        <v>7268.354124338983</v>
      </c>
      <c r="E28" s="59">
        <f>SUM(C28-D28)/D28</f>
        <v>0.5423023986217084</v>
      </c>
      <c r="F28" s="141">
        <f t="shared" si="1"/>
        <v>11210</v>
      </c>
      <c r="G28" s="20">
        <f t="shared" si="1"/>
        <v>7268.354124338983</v>
      </c>
      <c r="H28" s="59">
        <f>SUM(F28-G28)/G28</f>
        <v>0.5423023986217084</v>
      </c>
    </row>
    <row r="29" spans="2:8" ht="17.25">
      <c r="B29" s="57" t="s">
        <v>62</v>
      </c>
      <c r="C29" s="62">
        <f>SUM(C26:C28)</f>
        <v>26851</v>
      </c>
      <c r="D29" s="62">
        <f>SUM(D26:D28)</f>
        <v>18536.053954126037</v>
      </c>
      <c r="E29" s="64">
        <f>SUM(C29-D29)/D29</f>
        <v>0.4485823178143639</v>
      </c>
      <c r="F29" s="72">
        <f>SUM(F26:F28)</f>
        <v>26851</v>
      </c>
      <c r="G29" s="133">
        <f>SUM(G26:G28)</f>
        <v>18536.053954126037</v>
      </c>
      <c r="H29" s="64">
        <f>SUM(F29-G29)/G29</f>
        <v>0.4485823178143639</v>
      </c>
    </row>
    <row r="30" spans="2:8" ht="17.25">
      <c r="B30" s="73"/>
      <c r="C30" s="74"/>
      <c r="D30" s="75"/>
      <c r="E30" s="75"/>
      <c r="F30" s="75"/>
      <c r="G30" s="76"/>
      <c r="H30" s="77"/>
    </row>
    <row r="31" spans="2:8" ht="17.25">
      <c r="B31" s="78"/>
      <c r="C31" s="79"/>
      <c r="D31" s="78"/>
      <c r="E31" s="78"/>
      <c r="F31" s="78"/>
      <c r="G31" s="80"/>
      <c r="H31" s="80"/>
    </row>
    <row r="32" spans="1:2" ht="12.75">
      <c r="A32" s="18" t="s">
        <v>87</v>
      </c>
      <c r="B32" t="s">
        <v>264</v>
      </c>
    </row>
    <row r="33" spans="1:2" ht="12.75">
      <c r="A33" s="18"/>
      <c r="B33" t="s">
        <v>273</v>
      </c>
    </row>
    <row r="34" ht="12.75">
      <c r="A34" s="18"/>
    </row>
    <row r="35" spans="1:2" ht="12.75">
      <c r="A35" s="18" t="s">
        <v>88</v>
      </c>
      <c r="B35" t="s">
        <v>243</v>
      </c>
    </row>
    <row r="36" spans="1:2" ht="12.75">
      <c r="A36" s="18"/>
      <c r="B36" t="s">
        <v>244</v>
      </c>
    </row>
    <row r="37" spans="1:2" ht="12.75">
      <c r="A37" s="18"/>
      <c r="B37" t="s">
        <v>274</v>
      </c>
    </row>
    <row r="38" spans="1:2" ht="15">
      <c r="A38" s="18"/>
      <c r="B38" s="40"/>
    </row>
    <row r="39" spans="1:2" ht="15">
      <c r="A39" s="18" t="s">
        <v>89</v>
      </c>
      <c r="B39" s="40" t="s">
        <v>275</v>
      </c>
    </row>
    <row r="40" ht="15">
      <c r="B40" s="40" t="s">
        <v>276</v>
      </c>
    </row>
    <row r="43" spans="1:2" ht="18.75">
      <c r="A43" s="2" t="s">
        <v>90</v>
      </c>
      <c r="B43" s="33" t="s">
        <v>91</v>
      </c>
    </row>
    <row r="44" spans="2:8" ht="14.25">
      <c r="B44" s="81"/>
      <c r="C44" s="82" t="s">
        <v>92</v>
      </c>
      <c r="D44" s="159" t="s">
        <v>245</v>
      </c>
      <c r="E44" s="43" t="s">
        <v>76</v>
      </c>
      <c r="F44" s="82" t="s">
        <v>92</v>
      </c>
      <c r="G44" s="55" t="s">
        <v>93</v>
      </c>
      <c r="H44" s="43" t="s">
        <v>76</v>
      </c>
    </row>
    <row r="45" spans="2:8" ht="14.25">
      <c r="B45" s="57"/>
      <c r="C45" s="43" t="s">
        <v>222</v>
      </c>
      <c r="D45" s="43" t="s">
        <v>224</v>
      </c>
      <c r="E45" s="47" t="s">
        <v>80</v>
      </c>
      <c r="F45" s="43" t="s">
        <v>222</v>
      </c>
      <c r="G45" s="43" t="s">
        <v>224</v>
      </c>
      <c r="H45" s="47" t="s">
        <v>80</v>
      </c>
    </row>
    <row r="46" spans="2:8" ht="14.25">
      <c r="B46" s="57"/>
      <c r="C46" s="52" t="s">
        <v>223</v>
      </c>
      <c r="D46" s="52" t="s">
        <v>225</v>
      </c>
      <c r="E46" s="50"/>
      <c r="F46" s="52" t="s">
        <v>223</v>
      </c>
      <c r="G46" s="52" t="s">
        <v>225</v>
      </c>
      <c r="H46" s="47"/>
    </row>
    <row r="47" spans="2:8" ht="18.75">
      <c r="B47" s="67"/>
      <c r="C47" s="54" t="s">
        <v>84</v>
      </c>
      <c r="D47" s="83" t="s">
        <v>84</v>
      </c>
      <c r="E47" s="52"/>
      <c r="F47" s="54" t="s">
        <v>59</v>
      </c>
      <c r="G47" s="83" t="s">
        <v>59</v>
      </c>
      <c r="H47" s="52"/>
    </row>
    <row r="48" spans="2:8" ht="12.75">
      <c r="B48" s="4" t="s">
        <v>94</v>
      </c>
      <c r="C48" s="84"/>
      <c r="D48" s="4"/>
      <c r="E48" s="4"/>
      <c r="F48" s="4"/>
      <c r="G48" s="84"/>
      <c r="H48" s="4"/>
    </row>
    <row r="49" spans="2:8" ht="15">
      <c r="B49" s="57" t="s">
        <v>85</v>
      </c>
      <c r="C49" s="21">
        <f>SUM(C16)</f>
        <v>83983</v>
      </c>
      <c r="D49" s="21">
        <v>68986</v>
      </c>
      <c r="E49" s="60">
        <f>SUM(C49-D49)/D49</f>
        <v>0.21739193459542516</v>
      </c>
      <c r="F49" s="21">
        <f>SUM(C26)</f>
        <v>12585</v>
      </c>
      <c r="G49" s="21">
        <v>8375</v>
      </c>
      <c r="H49" s="59">
        <f>SUM(F49-G49)/G49</f>
        <v>0.5026865671641791</v>
      </c>
    </row>
    <row r="50" spans="2:8" ht="15">
      <c r="B50" s="57" t="s">
        <v>242</v>
      </c>
      <c r="C50" s="21">
        <f>SUM(C17)</f>
        <v>96429</v>
      </c>
      <c r="D50" s="21">
        <v>87269</v>
      </c>
      <c r="E50" s="60">
        <f>SUM(C50-D50)/D50</f>
        <v>0.1049628161202718</v>
      </c>
      <c r="F50" s="21">
        <f>SUM(C27)</f>
        <v>3056</v>
      </c>
      <c r="G50" s="21">
        <v>2835</v>
      </c>
      <c r="H50" s="59">
        <f>SUM(F50-G50)/G50</f>
        <v>0.0779541446208113</v>
      </c>
    </row>
    <row r="51" spans="2:8" ht="17.25">
      <c r="B51" s="57" t="s">
        <v>86</v>
      </c>
      <c r="C51" s="71">
        <f>SUM(C18)</f>
        <v>184080</v>
      </c>
      <c r="D51" s="71">
        <v>175623</v>
      </c>
      <c r="E51" s="60">
        <f>SUM(C51-D51)/D51</f>
        <v>0.04815428503100391</v>
      </c>
      <c r="F51" s="71">
        <f>SUM(C28)</f>
        <v>11210</v>
      </c>
      <c r="G51" s="71">
        <v>13242</v>
      </c>
      <c r="H51" s="59">
        <f>SUM(F51-G51)/G51</f>
        <v>-0.15345114031113125</v>
      </c>
    </row>
    <row r="52" spans="2:8" ht="17.25">
      <c r="B52" s="6" t="s">
        <v>62</v>
      </c>
      <c r="C52" s="85">
        <f>SUM(C49:C51)</f>
        <v>364492</v>
      </c>
      <c r="D52" s="85">
        <f>SUM(D49:D51)</f>
        <v>331878</v>
      </c>
      <c r="E52" s="132">
        <f>SUM(C52-D52)/D52</f>
        <v>0.09827105141045805</v>
      </c>
      <c r="F52" s="85">
        <f>SUM(F49:F51)</f>
        <v>26851</v>
      </c>
      <c r="G52" s="85">
        <f>SUM(G49:G51)</f>
        <v>24452</v>
      </c>
      <c r="H52" s="86">
        <f>SUM(F52-G52)/G52</f>
        <v>0.09811058400130869</v>
      </c>
    </row>
    <row r="53" spans="2:8" ht="16.5">
      <c r="B53" s="87"/>
      <c r="C53" s="88"/>
      <c r="D53" s="160"/>
      <c r="E53" s="89"/>
      <c r="F53" s="89"/>
      <c r="G53" s="90"/>
      <c r="H53" s="91"/>
    </row>
    <row r="54" spans="2:8" ht="16.5">
      <c r="B54" s="78"/>
      <c r="C54" s="92"/>
      <c r="D54" s="93"/>
      <c r="E54" s="93"/>
      <c r="F54" s="93"/>
      <c r="G54" s="94"/>
      <c r="H54" s="95"/>
    </row>
    <row r="55" spans="1:2" ht="12.75">
      <c r="A55" s="18" t="s">
        <v>87</v>
      </c>
      <c r="B55" s="156" t="s">
        <v>277</v>
      </c>
    </row>
    <row r="56" spans="1:2" ht="12.75">
      <c r="A56" s="18"/>
      <c r="B56" t="s">
        <v>278</v>
      </c>
    </row>
    <row r="58" spans="1:2" ht="15">
      <c r="A58" s="18" t="s">
        <v>88</v>
      </c>
      <c r="B58" s="40" t="s">
        <v>262</v>
      </c>
    </row>
    <row r="59" spans="1:2" ht="12.75">
      <c r="A59" s="18"/>
      <c r="B59" t="s">
        <v>263</v>
      </c>
    </row>
    <row r="60" ht="12.75">
      <c r="A60" s="18"/>
    </row>
    <row r="62" spans="1:2" ht="12.75">
      <c r="A62" s="18" t="s">
        <v>95</v>
      </c>
      <c r="B62" t="s">
        <v>280</v>
      </c>
    </row>
    <row r="63" ht="12.75">
      <c r="B63" t="s">
        <v>279</v>
      </c>
    </row>
    <row r="66" spans="1:6" ht="18.75">
      <c r="A66" s="2" t="s">
        <v>96</v>
      </c>
      <c r="B66" s="16" t="s">
        <v>247</v>
      </c>
      <c r="F66" s="7"/>
    </row>
    <row r="67" spans="2:6" ht="15">
      <c r="B67" s="25" t="s">
        <v>246</v>
      </c>
      <c r="F67" s="7"/>
    </row>
    <row r="68" spans="2:6" ht="15">
      <c r="B68" s="25"/>
      <c r="F68" s="7"/>
    </row>
    <row r="69" spans="1:2" ht="18.75">
      <c r="A69" s="2" t="s">
        <v>97</v>
      </c>
      <c r="B69" s="16" t="s">
        <v>98</v>
      </c>
    </row>
    <row r="70" ht="15">
      <c r="B70" s="25" t="s">
        <v>99</v>
      </c>
    </row>
    <row r="71" spans="2:7" ht="15">
      <c r="B71" s="25"/>
      <c r="G71" s="17" t="s">
        <v>160</v>
      </c>
    </row>
    <row r="72" spans="1:8" ht="24" customHeight="1">
      <c r="A72" s="2" t="s">
        <v>100</v>
      </c>
      <c r="B72" s="96" t="s">
        <v>101</v>
      </c>
      <c r="E72" s="17"/>
      <c r="G72" s="35" t="s">
        <v>55</v>
      </c>
      <c r="H72" s="17"/>
    </row>
    <row r="73" ht="14.25">
      <c r="G73" s="97" t="s">
        <v>223</v>
      </c>
    </row>
    <row r="74" ht="12.75">
      <c r="G74" s="103" t="s">
        <v>2</v>
      </c>
    </row>
    <row r="75" spans="2:7" ht="15">
      <c r="B75" t="s">
        <v>103</v>
      </c>
      <c r="G75" s="20">
        <v>4301</v>
      </c>
    </row>
    <row r="76" spans="2:8" ht="17.25">
      <c r="B76" t="s">
        <v>104</v>
      </c>
      <c r="E76" s="98"/>
      <c r="F76" s="153"/>
      <c r="G76" s="153">
        <v>-372</v>
      </c>
      <c r="H76" s="37"/>
    </row>
    <row r="77" spans="5:8" ht="17.25">
      <c r="E77" s="100"/>
      <c r="F77" s="99"/>
      <c r="G77" s="101">
        <f>SUM(G75:G76)</f>
        <v>3929</v>
      </c>
      <c r="H77" s="102"/>
    </row>
    <row r="78" ht="12.75">
      <c r="B78" t="s">
        <v>105</v>
      </c>
    </row>
    <row r="80" spans="1:2" ht="18.75">
      <c r="A80" s="2" t="s">
        <v>106</v>
      </c>
      <c r="B80" s="33" t="s">
        <v>107</v>
      </c>
    </row>
    <row r="81" ht="15">
      <c r="B81" s="40" t="s">
        <v>162</v>
      </c>
    </row>
    <row r="82" ht="15">
      <c r="B82" s="40"/>
    </row>
    <row r="83" spans="1:7" ht="18.75">
      <c r="A83" s="2" t="s">
        <v>108</v>
      </c>
      <c r="B83" s="33" t="s">
        <v>109</v>
      </c>
      <c r="F83" s="17" t="s">
        <v>102</v>
      </c>
      <c r="G83" s="35" t="s">
        <v>55</v>
      </c>
    </row>
    <row r="84" spans="1:7" ht="18.75">
      <c r="A84" s="104"/>
      <c r="B84" s="40" t="s">
        <v>110</v>
      </c>
      <c r="F84" s="97" t="s">
        <v>223</v>
      </c>
      <c r="G84" s="97" t="s">
        <v>223</v>
      </c>
    </row>
    <row r="85" spans="1:7" ht="18.75">
      <c r="A85" s="104"/>
      <c r="B85" s="105" t="s">
        <v>111</v>
      </c>
      <c r="F85" s="103" t="s">
        <v>2</v>
      </c>
      <c r="G85" s="103" t="s">
        <v>2</v>
      </c>
    </row>
    <row r="86" spans="1:7" ht="20.25">
      <c r="A86" s="104"/>
      <c r="B86" s="40" t="s">
        <v>112</v>
      </c>
      <c r="F86" s="26">
        <v>4</v>
      </c>
      <c r="G86" s="26">
        <v>4</v>
      </c>
    </row>
    <row r="87" spans="1:7" ht="20.25">
      <c r="A87" s="104"/>
      <c r="B87" s="40" t="s">
        <v>113</v>
      </c>
      <c r="F87" s="101">
        <v>4</v>
      </c>
      <c r="G87" s="101">
        <v>4</v>
      </c>
    </row>
    <row r="88" spans="1:7" ht="20.25">
      <c r="A88" s="104"/>
      <c r="B88" s="40" t="s">
        <v>114</v>
      </c>
      <c r="F88" s="99">
        <v>4</v>
      </c>
      <c r="G88" s="99">
        <v>4</v>
      </c>
    </row>
    <row r="89" spans="1:7" ht="20.25">
      <c r="A89" s="104"/>
      <c r="B89" s="40"/>
      <c r="F89" s="99"/>
      <c r="G89" s="99"/>
    </row>
    <row r="90" spans="1:2" ht="18.75">
      <c r="A90" s="2" t="s">
        <v>115</v>
      </c>
      <c r="B90" s="33" t="s">
        <v>116</v>
      </c>
    </row>
    <row r="91" spans="1:2" ht="15">
      <c r="A91" s="17"/>
      <c r="B91" s="40" t="s">
        <v>205</v>
      </c>
    </row>
    <row r="92" spans="1:2" ht="15">
      <c r="A92" s="17"/>
      <c r="B92" s="40"/>
    </row>
    <row r="93" spans="1:8" ht="18.75">
      <c r="A93" s="2" t="s">
        <v>117</v>
      </c>
      <c r="B93" s="16" t="s">
        <v>118</v>
      </c>
      <c r="G93" s="18" t="s">
        <v>2</v>
      </c>
      <c r="H93" s="18" t="s">
        <v>2</v>
      </c>
    </row>
    <row r="94" spans="2:8" ht="15">
      <c r="B94" s="119" t="s">
        <v>119</v>
      </c>
      <c r="G94" s="106">
        <v>374</v>
      </c>
      <c r="H94" s="24"/>
    </row>
    <row r="95" spans="2:8" ht="17.25">
      <c r="B95" s="119" t="s">
        <v>120</v>
      </c>
      <c r="G95" s="102">
        <v>12162</v>
      </c>
      <c r="H95" s="24"/>
    </row>
    <row r="96" spans="2:8" ht="17.25">
      <c r="B96" s="136"/>
      <c r="G96" s="102"/>
      <c r="H96" s="106">
        <f>SUM(G94:G95)</f>
        <v>12536</v>
      </c>
    </row>
    <row r="97" spans="2:8" ht="15">
      <c r="B97" s="119" t="s">
        <v>121</v>
      </c>
      <c r="G97" s="106">
        <v>1888</v>
      </c>
      <c r="H97" s="24"/>
    </row>
    <row r="98" spans="2:8" ht="17.25">
      <c r="B98" s="119" t="s">
        <v>122</v>
      </c>
      <c r="G98" s="102">
        <v>3018</v>
      </c>
      <c r="H98" s="24"/>
    </row>
    <row r="99" spans="2:8" ht="15">
      <c r="B99" s="136"/>
      <c r="G99" s="24"/>
      <c r="H99" s="106">
        <f>SUM(G97:G98)</f>
        <v>4906</v>
      </c>
    </row>
    <row r="100" spans="2:8" ht="15">
      <c r="B100" s="119" t="s">
        <v>123</v>
      </c>
      <c r="G100" s="20">
        <v>4245</v>
      </c>
      <c r="H100" s="24"/>
    </row>
    <row r="101" spans="2:8" ht="17.25">
      <c r="B101" s="119" t="s">
        <v>124</v>
      </c>
      <c r="G101" s="102">
        <v>170371</v>
      </c>
      <c r="H101" s="24"/>
    </row>
    <row r="102" spans="2:8" ht="15">
      <c r="B102" s="136"/>
      <c r="G102" s="24"/>
      <c r="H102" s="106">
        <f>SUM(G100:G101)</f>
        <v>174616</v>
      </c>
    </row>
    <row r="103" spans="2:8" ht="15">
      <c r="B103" s="119" t="s">
        <v>125</v>
      </c>
      <c r="G103" s="106">
        <f>SUM('[4]QLF QLR-Notes 30.6.2008'!$AI$333)/1000</f>
        <v>0</v>
      </c>
      <c r="H103" s="24"/>
    </row>
    <row r="104" spans="2:8" ht="17.25">
      <c r="B104" s="119" t="s">
        <v>126</v>
      </c>
      <c r="G104" s="102">
        <v>31068</v>
      </c>
      <c r="H104" s="24"/>
    </row>
    <row r="105" spans="2:8" ht="17.25">
      <c r="B105" s="119"/>
      <c r="C105" s="25"/>
      <c r="G105" s="106"/>
      <c r="H105" s="102">
        <f>SUM(G103:G104)</f>
        <v>31068</v>
      </c>
    </row>
    <row r="106" spans="2:8" ht="15">
      <c r="B106" s="119" t="s">
        <v>127</v>
      </c>
      <c r="G106" s="106">
        <v>1048</v>
      </c>
      <c r="H106" s="24"/>
    </row>
    <row r="107" spans="2:8" ht="17.25">
      <c r="B107" s="119" t="s">
        <v>128</v>
      </c>
      <c r="G107" s="107">
        <v>76105</v>
      </c>
      <c r="H107" s="106">
        <f>SUM(G106:G107)</f>
        <v>77153</v>
      </c>
    </row>
    <row r="108" spans="2:8" ht="15.75" thickBot="1">
      <c r="B108" s="32" t="s">
        <v>129</v>
      </c>
      <c r="G108" s="24"/>
      <c r="H108" s="135">
        <f>SUM(H96:H107)</f>
        <v>300279</v>
      </c>
    </row>
    <row r="109" ht="13.5" thickTop="1">
      <c r="G109" s="24"/>
    </row>
    <row r="110" spans="1:8" ht="18.75">
      <c r="A110" s="2" t="s">
        <v>130</v>
      </c>
      <c r="B110" s="16" t="s">
        <v>131</v>
      </c>
      <c r="H110" s="7"/>
    </row>
    <row r="111" spans="1:2" ht="18.75">
      <c r="A111" s="2"/>
      <c r="B111" s="40" t="s">
        <v>132</v>
      </c>
    </row>
    <row r="112" spans="1:2" ht="18.75">
      <c r="A112" s="2"/>
      <c r="B112" t="s">
        <v>133</v>
      </c>
    </row>
    <row r="113" spans="1:2" ht="18.75">
      <c r="A113" s="2"/>
      <c r="B113" t="s">
        <v>134</v>
      </c>
    </row>
    <row r="114" spans="1:2" ht="18.75">
      <c r="A114" s="2"/>
      <c r="B114" t="s">
        <v>135</v>
      </c>
    </row>
    <row r="115" spans="1:2" ht="18.75">
      <c r="A115" s="2"/>
      <c r="B115" t="s">
        <v>136</v>
      </c>
    </row>
    <row r="116" spans="1:2" ht="18.75">
      <c r="A116" s="2"/>
      <c r="B116" t="s">
        <v>306</v>
      </c>
    </row>
    <row r="117" spans="1:2" ht="18.75">
      <c r="A117" s="2"/>
      <c r="B117" t="s">
        <v>137</v>
      </c>
    </row>
    <row r="118" ht="18.75">
      <c r="A118" s="2"/>
    </row>
    <row r="119" spans="1:2" ht="18.75">
      <c r="A119" s="2" t="s">
        <v>138</v>
      </c>
      <c r="B119" s="33" t="s">
        <v>139</v>
      </c>
    </row>
    <row r="120" spans="1:2" ht="18.75">
      <c r="A120" s="2"/>
      <c r="B120" s="33"/>
    </row>
    <row r="121" ht="15">
      <c r="B121" s="40" t="s">
        <v>161</v>
      </c>
    </row>
    <row r="122" ht="15">
      <c r="B122" s="40"/>
    </row>
    <row r="123" spans="1:2" ht="18.75">
      <c r="A123" s="2" t="s">
        <v>140</v>
      </c>
      <c r="B123" s="96" t="s">
        <v>141</v>
      </c>
    </row>
    <row r="124" spans="1:2" ht="18.75">
      <c r="A124" s="2"/>
      <c r="B124" s="96"/>
    </row>
    <row r="125" ht="12.75">
      <c r="B125" t="s">
        <v>219</v>
      </c>
    </row>
    <row r="126" ht="15">
      <c r="B126" s="40"/>
    </row>
    <row r="127" spans="2:8" ht="15">
      <c r="B127" s="112"/>
      <c r="H127" s="40"/>
    </row>
    <row r="128" spans="2:7" ht="15">
      <c r="B128" s="42" t="s">
        <v>148</v>
      </c>
      <c r="C128" s="113" t="s">
        <v>149</v>
      </c>
      <c r="D128" s="113" t="s">
        <v>150</v>
      </c>
      <c r="E128" s="113"/>
      <c r="F128" s="113" t="s">
        <v>151</v>
      </c>
      <c r="G128" s="114" t="s">
        <v>152</v>
      </c>
    </row>
    <row r="129" spans="2:7" ht="12.75">
      <c r="B129" s="51"/>
      <c r="C129" s="115" t="s">
        <v>153</v>
      </c>
      <c r="D129" s="115"/>
      <c r="E129" s="115"/>
      <c r="F129" s="115"/>
      <c r="G129" s="116"/>
    </row>
    <row r="130" spans="2:7" ht="12.75">
      <c r="B130" s="46"/>
      <c r="C130" s="117"/>
      <c r="D130" s="80"/>
      <c r="E130" s="80"/>
      <c r="F130" s="80"/>
      <c r="G130" s="118"/>
    </row>
    <row r="131" spans="2:7" ht="12.75">
      <c r="B131" s="46"/>
      <c r="C131" s="117"/>
      <c r="D131" s="80"/>
      <c r="E131" s="80"/>
      <c r="F131" s="80"/>
      <c r="G131" s="118"/>
    </row>
    <row r="132" spans="2:7" ht="12.75">
      <c r="B132" s="46">
        <v>9</v>
      </c>
      <c r="C132" s="117">
        <v>2008</v>
      </c>
      <c r="D132" s="80" t="s">
        <v>248</v>
      </c>
      <c r="E132" s="80"/>
      <c r="F132" s="80" t="s">
        <v>249</v>
      </c>
      <c r="G132" s="118" t="s">
        <v>206</v>
      </c>
    </row>
    <row r="133" spans="2:7" ht="12.75">
      <c r="B133" s="46"/>
      <c r="C133" s="117"/>
      <c r="D133" s="80" t="s">
        <v>250</v>
      </c>
      <c r="E133" s="80"/>
      <c r="F133" s="80" t="s">
        <v>251</v>
      </c>
      <c r="G133" s="118" t="s">
        <v>218</v>
      </c>
    </row>
    <row r="134" spans="2:7" ht="12.75">
      <c r="B134" s="46"/>
      <c r="C134" s="117"/>
      <c r="D134" s="80" t="s">
        <v>252</v>
      </c>
      <c r="E134" s="80"/>
      <c r="F134" s="80"/>
      <c r="G134" s="118" t="s">
        <v>254</v>
      </c>
    </row>
    <row r="135" spans="2:7" ht="12.75">
      <c r="B135" s="46"/>
      <c r="C135" s="117"/>
      <c r="D135" s="80" t="s">
        <v>253</v>
      </c>
      <c r="E135" s="80"/>
      <c r="F135" s="80"/>
      <c r="G135" s="118"/>
    </row>
    <row r="136" spans="2:7" ht="12.75">
      <c r="B136" s="51"/>
      <c r="C136" s="161"/>
      <c r="D136" s="115"/>
      <c r="E136" s="115"/>
      <c r="F136" s="115"/>
      <c r="G136" s="162"/>
    </row>
    <row r="140" spans="1:2" ht="18.75">
      <c r="A140" s="2" t="s">
        <v>142</v>
      </c>
      <c r="B140" s="96" t="s">
        <v>294</v>
      </c>
    </row>
    <row r="142" spans="1:7" ht="17.25">
      <c r="A142" s="18" t="s">
        <v>143</v>
      </c>
      <c r="B142" s="40" t="s">
        <v>144</v>
      </c>
      <c r="F142" s="99">
        <f>SUM('Condensed PL-30.6.2008'!F38)</f>
        <v>21544.012372899946</v>
      </c>
      <c r="G142" s="26">
        <f>SUM('Condensed PL-30.6.2008'!J38)</f>
        <v>21544.012372899946</v>
      </c>
    </row>
    <row r="143" spans="1:7" ht="32.25">
      <c r="A143" s="108" t="s">
        <v>145</v>
      </c>
      <c r="B143" s="109" t="s">
        <v>164</v>
      </c>
      <c r="C143" s="108"/>
      <c r="D143" s="108"/>
      <c r="E143" s="108"/>
      <c r="F143" s="102">
        <v>329943</v>
      </c>
      <c r="G143" s="102">
        <v>329943</v>
      </c>
    </row>
    <row r="144" spans="1:7" ht="15.75" thickBot="1">
      <c r="A144" s="110"/>
      <c r="B144" s="40" t="s">
        <v>146</v>
      </c>
      <c r="C144" s="108"/>
      <c r="D144" s="108"/>
      <c r="E144" s="108"/>
      <c r="F144" s="111">
        <f>SUM(F142/F143)*100</f>
        <v>6.529616440688224</v>
      </c>
      <c r="G144" s="111">
        <f>SUM(G142/G143)*100</f>
        <v>6.529616440688224</v>
      </c>
    </row>
    <row r="145" spans="1:5" ht="15.75" thickTop="1">
      <c r="A145" s="110"/>
      <c r="B145" s="40"/>
      <c r="C145" s="108"/>
      <c r="D145" s="108"/>
      <c r="E145" s="108"/>
    </row>
    <row r="146" spans="1:5" ht="15">
      <c r="A146" s="110"/>
      <c r="B146" s="40"/>
      <c r="C146" s="108"/>
      <c r="D146" s="108"/>
      <c r="E146" s="108"/>
    </row>
    <row r="147" spans="1:5" ht="15">
      <c r="A147" s="110"/>
      <c r="B147" s="40"/>
      <c r="C147" s="108"/>
      <c r="D147" s="108"/>
      <c r="E147" s="108"/>
    </row>
    <row r="148" spans="1:7" ht="18.75">
      <c r="A148" s="2" t="s">
        <v>147</v>
      </c>
      <c r="B148" s="33" t="s">
        <v>292</v>
      </c>
      <c r="C148" s="108"/>
      <c r="D148" s="108"/>
      <c r="E148" s="108"/>
      <c r="F148" s="108"/>
      <c r="G148" s="108"/>
    </row>
    <row r="149" spans="1:7" ht="18.75">
      <c r="A149" s="2"/>
      <c r="B149" s="227" t="s">
        <v>293</v>
      </c>
      <c r="C149" s="108"/>
      <c r="D149" s="108"/>
      <c r="E149" s="108"/>
      <c r="F149" s="108"/>
      <c r="G149" s="108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workbookViewId="0" topLeftCell="A10">
      <selection activeCell="K28" sqref="K28"/>
    </sheetView>
  </sheetViews>
  <sheetFormatPr defaultColWidth="9.140625" defaultRowHeight="12.75"/>
  <cols>
    <col min="2" max="2" width="11.57421875" style="0" customWidth="1"/>
    <col min="3" max="3" width="27.28125" style="0" customWidth="1"/>
    <col min="4" max="4" width="15.140625" style="0" customWidth="1"/>
    <col min="5" max="5" width="10.8515625" style="0" customWidth="1"/>
    <col min="6" max="6" width="10.7109375" style="0" customWidth="1"/>
  </cols>
  <sheetData>
    <row r="1" ht="19.5">
      <c r="A1" s="30" t="s">
        <v>32</v>
      </c>
    </row>
    <row r="2" ht="15">
      <c r="A2" s="31" t="s">
        <v>3</v>
      </c>
    </row>
    <row r="3" spans="1:2" ht="18">
      <c r="A3" s="3" t="s">
        <v>226</v>
      </c>
      <c r="B3" s="31"/>
    </row>
    <row r="4" ht="15">
      <c r="A4" s="31"/>
    </row>
    <row r="5" ht="12.75">
      <c r="A5" s="32" t="s">
        <v>33</v>
      </c>
    </row>
    <row r="7" spans="1:2" ht="18.75">
      <c r="A7" s="2" t="s">
        <v>34</v>
      </c>
      <c r="B7" s="33" t="s">
        <v>35</v>
      </c>
    </row>
    <row r="8" spans="1:2" ht="18.75">
      <c r="A8" s="2"/>
      <c r="B8" s="33" t="s">
        <v>192</v>
      </c>
    </row>
    <row r="9" spans="1:2" ht="18.75">
      <c r="A9" s="2"/>
      <c r="B9" s="33" t="s">
        <v>193</v>
      </c>
    </row>
    <row r="10" spans="1:2" ht="18.75">
      <c r="A10" s="2"/>
      <c r="B10" s="33"/>
    </row>
    <row r="11" spans="1:2" ht="18.75">
      <c r="A11" s="2"/>
      <c r="B11" s="33" t="s">
        <v>194</v>
      </c>
    </row>
    <row r="12" spans="1:2" ht="18.75">
      <c r="A12" s="2"/>
      <c r="B12" s="33" t="s">
        <v>241</v>
      </c>
    </row>
    <row r="13" spans="1:2" ht="18.75">
      <c r="A13" s="2"/>
      <c r="B13" s="33" t="s">
        <v>295</v>
      </c>
    </row>
    <row r="14" spans="1:4" ht="18.75">
      <c r="A14" s="2"/>
      <c r="B14" s="33" t="s">
        <v>308</v>
      </c>
      <c r="D14" s="32" t="s">
        <v>296</v>
      </c>
    </row>
    <row r="15" spans="2:4" ht="18.75">
      <c r="B15" s="33" t="s">
        <v>297</v>
      </c>
      <c r="D15" s="32" t="s">
        <v>298</v>
      </c>
    </row>
    <row r="16" spans="1:4" ht="18.75">
      <c r="A16" s="2"/>
      <c r="B16" s="16" t="s">
        <v>299</v>
      </c>
      <c r="D16" s="32" t="s">
        <v>13</v>
      </c>
    </row>
    <row r="17" spans="2:4" ht="18.75">
      <c r="B17" s="33" t="s">
        <v>300</v>
      </c>
      <c r="D17" s="32" t="s">
        <v>301</v>
      </c>
    </row>
    <row r="18" spans="2:4" ht="18.75">
      <c r="B18" s="33" t="s">
        <v>302</v>
      </c>
      <c r="D18" s="32" t="s">
        <v>303</v>
      </c>
    </row>
    <row r="19" ht="16.5" customHeight="1">
      <c r="B19" s="33" t="s">
        <v>304</v>
      </c>
    </row>
    <row r="20" ht="16.5" customHeight="1">
      <c r="B20" s="33"/>
    </row>
    <row r="21" spans="1:2" ht="18.75">
      <c r="A21" s="34" t="s">
        <v>36</v>
      </c>
      <c r="B21" s="16" t="s">
        <v>38</v>
      </c>
    </row>
    <row r="22" ht="12.75">
      <c r="B22" t="s">
        <v>39</v>
      </c>
    </row>
    <row r="24" ht="12.75">
      <c r="B24" t="s">
        <v>40</v>
      </c>
    </row>
    <row r="25" ht="12.75">
      <c r="B25" t="s">
        <v>41</v>
      </c>
    </row>
    <row r="27" ht="12.75">
      <c r="B27" t="s">
        <v>42</v>
      </c>
    </row>
    <row r="28" ht="12.75">
      <c r="B28" t="s">
        <v>43</v>
      </c>
    </row>
    <row r="29" ht="12.75">
      <c r="B29" t="s">
        <v>44</v>
      </c>
    </row>
    <row r="31" ht="12.75">
      <c r="B31" t="s">
        <v>45</v>
      </c>
    </row>
    <row r="33" spans="1:2" ht="18.75">
      <c r="A33" s="2" t="s">
        <v>37</v>
      </c>
      <c r="B33" s="16" t="s">
        <v>47</v>
      </c>
    </row>
    <row r="34" ht="12.75">
      <c r="B34" t="s">
        <v>48</v>
      </c>
    </row>
    <row r="36" spans="1:2" ht="18.75">
      <c r="A36" s="2" t="s">
        <v>46</v>
      </c>
      <c r="B36" s="16" t="s">
        <v>305</v>
      </c>
    </row>
    <row r="37" ht="12.75">
      <c r="B37" t="s">
        <v>50</v>
      </c>
    </row>
    <row r="39" spans="1:2" ht="18.75">
      <c r="A39" s="2" t="s">
        <v>49</v>
      </c>
      <c r="B39" s="16" t="s">
        <v>52</v>
      </c>
    </row>
    <row r="40" ht="12.75">
      <c r="B40" t="s">
        <v>286</v>
      </c>
    </row>
    <row r="42" spans="1:2" ht="12.75">
      <c r="A42" s="18" t="s">
        <v>287</v>
      </c>
      <c r="B42" t="s">
        <v>288</v>
      </c>
    </row>
    <row r="43" ht="12.75">
      <c r="B43" t="s">
        <v>289</v>
      </c>
    </row>
    <row r="44" ht="12.75">
      <c r="B44" t="s">
        <v>290</v>
      </c>
    </row>
    <row r="46" spans="1:2" ht="18.75">
      <c r="A46" s="2" t="s">
        <v>51</v>
      </c>
      <c r="B46" s="16" t="s">
        <v>54</v>
      </c>
    </row>
    <row r="47" spans="4:5" ht="14.25">
      <c r="D47" s="231"/>
      <c r="E47" s="231"/>
    </row>
    <row r="48" spans="2:5" ht="14.25">
      <c r="B48" t="s">
        <v>282</v>
      </c>
      <c r="D48" s="144"/>
      <c r="E48" s="35"/>
    </row>
    <row r="50" spans="4:5" ht="17.25">
      <c r="D50" s="26"/>
      <c r="E50" s="26"/>
    </row>
    <row r="51" spans="1:5" ht="20.25">
      <c r="A51" s="2" t="s">
        <v>53</v>
      </c>
      <c r="B51" s="16" t="s">
        <v>57</v>
      </c>
      <c r="D51" s="26"/>
      <c r="E51" s="26"/>
    </row>
    <row r="52" spans="1:5" ht="20.25">
      <c r="A52" s="2"/>
      <c r="B52" s="25" t="s">
        <v>240</v>
      </c>
      <c r="D52" s="26"/>
      <c r="E52" s="26"/>
    </row>
    <row r="53" spans="4:5" ht="17.25">
      <c r="D53" s="26"/>
      <c r="E53" s="26"/>
    </row>
    <row r="54" spans="1:5" ht="30">
      <c r="A54" s="20"/>
      <c r="B54" s="36"/>
      <c r="C54" s="20"/>
      <c r="D54" s="37" t="s">
        <v>58</v>
      </c>
      <c r="E54" s="145" t="s">
        <v>59</v>
      </c>
    </row>
    <row r="55" spans="1:5" ht="15">
      <c r="A55" s="20"/>
      <c r="B55" s="20"/>
      <c r="C55" s="20"/>
      <c r="D55" s="37" t="s">
        <v>2</v>
      </c>
      <c r="E55" s="37" t="s">
        <v>2</v>
      </c>
    </row>
    <row r="56" spans="1:5" ht="15">
      <c r="A56" s="20"/>
      <c r="B56" s="38" t="s">
        <v>60</v>
      </c>
      <c r="C56" s="20"/>
      <c r="D56" s="20">
        <f>SUM('KLSE notes-30.6.08'!C16)</f>
        <v>83983</v>
      </c>
      <c r="E56" s="20">
        <f>SUM('KLSE notes-30.6.08'!C26)</f>
        <v>12585</v>
      </c>
    </row>
    <row r="57" spans="1:5" ht="15">
      <c r="A57" s="20"/>
      <c r="B57" s="38" t="s">
        <v>255</v>
      </c>
      <c r="C57" s="20"/>
      <c r="D57" s="20">
        <f>SUM('KLSE notes-30.6.08'!C17)</f>
        <v>96429</v>
      </c>
      <c r="E57" s="20">
        <f>SUM('KLSE notes-30.6.08'!C27)</f>
        <v>3056</v>
      </c>
    </row>
    <row r="58" spans="1:5" ht="15">
      <c r="A58" s="20"/>
      <c r="B58" s="38" t="s">
        <v>61</v>
      </c>
      <c r="C58" s="20"/>
      <c r="D58" s="20">
        <f>SUM('KLSE notes-30.6.08'!C18)</f>
        <v>184080</v>
      </c>
      <c r="E58" s="20">
        <f>SUM('KLSE notes-30.6.08'!C28)</f>
        <v>11210</v>
      </c>
    </row>
    <row r="59" spans="1:5" ht="15.75" thickBot="1">
      <c r="A59" s="20"/>
      <c r="B59" s="20" t="s">
        <v>62</v>
      </c>
      <c r="C59" s="20"/>
      <c r="D59" s="27">
        <f>SUM(D56:D58)</f>
        <v>364492</v>
      </c>
      <c r="E59" s="27">
        <f>SUM(E56:E58)</f>
        <v>26851</v>
      </c>
    </row>
    <row r="60" spans="1:5" ht="15.75" thickTop="1">
      <c r="A60" s="20"/>
      <c r="B60" s="20"/>
      <c r="C60" s="20"/>
      <c r="D60" s="20"/>
      <c r="E60" s="20"/>
    </row>
    <row r="61" spans="1:2" ht="18.75">
      <c r="A61" s="2" t="s">
        <v>56</v>
      </c>
      <c r="B61" s="39" t="s">
        <v>283</v>
      </c>
    </row>
    <row r="62" ht="15">
      <c r="B62" s="38" t="s">
        <v>64</v>
      </c>
    </row>
    <row r="64" spans="1:2" ht="18.75">
      <c r="A64" s="2" t="s">
        <v>63</v>
      </c>
      <c r="B64" s="39" t="s">
        <v>291</v>
      </c>
    </row>
    <row r="65" ht="12.75">
      <c r="B65" t="s">
        <v>284</v>
      </c>
    </row>
    <row r="67" spans="1:2" ht="18.75">
      <c r="A67" s="2" t="s">
        <v>65</v>
      </c>
      <c r="B67" s="39" t="s">
        <v>67</v>
      </c>
    </row>
    <row r="68" ht="15">
      <c r="B68" s="40" t="s">
        <v>285</v>
      </c>
    </row>
    <row r="69" ht="15">
      <c r="B69" s="40"/>
    </row>
    <row r="70" ht="15">
      <c r="B70" s="40"/>
    </row>
    <row r="72" spans="1:2" ht="18.75">
      <c r="A72" s="2" t="s">
        <v>66</v>
      </c>
      <c r="B72" s="33" t="s">
        <v>68</v>
      </c>
    </row>
    <row r="74" ht="15">
      <c r="B74" s="40" t="s">
        <v>69</v>
      </c>
    </row>
    <row r="75" spans="2:5" ht="12.75">
      <c r="B75" t="s">
        <v>70</v>
      </c>
      <c r="E75" s="18" t="s">
        <v>71</v>
      </c>
    </row>
    <row r="76" spans="2:5" ht="15">
      <c r="B76" t="s">
        <v>238</v>
      </c>
      <c r="E76" s="37">
        <v>565</v>
      </c>
    </row>
    <row r="77" spans="2:5" ht="15">
      <c r="B77" t="s">
        <v>195</v>
      </c>
      <c r="E77" s="20">
        <v>56</v>
      </c>
    </row>
    <row r="78" spans="2:5" ht="15.75" thickBot="1">
      <c r="B78" t="s">
        <v>239</v>
      </c>
      <c r="E78" s="27">
        <f>SUM(E76+E77)</f>
        <v>621</v>
      </c>
    </row>
    <row r="79" ht="13.5" thickTop="1"/>
    <row r="80" spans="1:6" ht="18.75">
      <c r="A80" s="2"/>
      <c r="B80" s="33"/>
      <c r="E80" s="158"/>
      <c r="F80" s="158"/>
    </row>
    <row r="83" ht="12.75">
      <c r="E83" s="130"/>
    </row>
  </sheetData>
  <mergeCells count="1">
    <mergeCell ref="D47:E47"/>
  </mergeCells>
  <printOptions/>
  <pageMargins left="0.75" right="0.75" top="1" bottom="1" header="0.5" footer="0.5"/>
  <pageSetup fitToHeight="2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27" sqref="J27"/>
    </sheetView>
  </sheetViews>
  <sheetFormatPr defaultColWidth="9.140625" defaultRowHeight="12.75"/>
  <cols>
    <col min="8" max="8" width="15.8515625" style="0" customWidth="1"/>
    <col min="10" max="10" width="16.00390625" style="0" customWidth="1"/>
  </cols>
  <sheetData>
    <row r="1" ht="21">
      <c r="A1" s="30" t="s">
        <v>157</v>
      </c>
    </row>
    <row r="2" ht="18">
      <c r="A2" s="3" t="s">
        <v>3</v>
      </c>
    </row>
    <row r="3" ht="18.75">
      <c r="A3" s="1"/>
    </row>
    <row r="4" ht="18">
      <c r="A4" s="3" t="s">
        <v>226</v>
      </c>
    </row>
    <row r="5" ht="18.75">
      <c r="A5" s="1"/>
    </row>
    <row r="6" ht="18.75">
      <c r="A6" s="1"/>
    </row>
    <row r="7" ht="18.75">
      <c r="A7" s="16" t="s">
        <v>236</v>
      </c>
    </row>
    <row r="9" spans="1:7" ht="18.75">
      <c r="A9" s="1"/>
      <c r="B9" s="1"/>
      <c r="C9" s="1"/>
      <c r="D9" s="1"/>
      <c r="E9" s="1"/>
      <c r="F9" s="1"/>
      <c r="G9" s="1"/>
    </row>
    <row r="10" spans="1:10" ht="56.25">
      <c r="A10" s="1"/>
      <c r="B10" s="1"/>
      <c r="C10" s="1"/>
      <c r="D10" s="1"/>
      <c r="E10" s="1"/>
      <c r="F10" s="1"/>
      <c r="G10" s="1"/>
      <c r="H10" s="154" t="s">
        <v>237</v>
      </c>
      <c r="J10" s="154" t="s">
        <v>220</v>
      </c>
    </row>
    <row r="11" spans="1:10" ht="18.75">
      <c r="A11" s="1"/>
      <c r="B11" s="1"/>
      <c r="C11" s="1"/>
      <c r="D11" s="1"/>
      <c r="E11" s="1"/>
      <c r="F11" s="1"/>
      <c r="G11" s="1"/>
      <c r="H11" s="123" t="s">
        <v>2</v>
      </c>
      <c r="J11" s="123" t="s">
        <v>2</v>
      </c>
    </row>
    <row r="12" spans="1:10" ht="18.75">
      <c r="A12" s="1"/>
      <c r="B12" s="1"/>
      <c r="C12" s="1"/>
      <c r="D12" s="1"/>
      <c r="E12" s="1"/>
      <c r="F12" s="1"/>
      <c r="G12" s="1"/>
      <c r="H12" s="125"/>
      <c r="J12" s="130"/>
    </row>
    <row r="13" spans="1:10" ht="18.75">
      <c r="A13" s="1" t="s">
        <v>202</v>
      </c>
      <c r="B13" s="1"/>
      <c r="C13" s="1"/>
      <c r="D13" s="1"/>
      <c r="E13" s="1"/>
      <c r="F13" s="1"/>
      <c r="G13" s="1"/>
      <c r="H13" s="125">
        <v>17399</v>
      </c>
      <c r="J13" s="125">
        <v>26199</v>
      </c>
    </row>
    <row r="14" spans="1:10" ht="18.75">
      <c r="A14" s="1"/>
      <c r="B14" s="1"/>
      <c r="C14" s="1"/>
      <c r="D14" s="1"/>
      <c r="E14" s="1"/>
      <c r="F14" s="1"/>
      <c r="G14" s="1"/>
      <c r="H14" s="125"/>
      <c r="J14" s="125"/>
    </row>
    <row r="15" spans="1:10" ht="18.75">
      <c r="A15" s="1"/>
      <c r="B15" s="1"/>
      <c r="C15" s="1"/>
      <c r="D15" s="1"/>
      <c r="E15" s="1"/>
      <c r="F15" s="1"/>
      <c r="G15" s="1"/>
      <c r="H15" s="110"/>
      <c r="J15" s="125"/>
    </row>
    <row r="16" spans="1:10" ht="18.75">
      <c r="A16" s="1"/>
      <c r="B16" s="1"/>
      <c r="C16" s="1"/>
      <c r="D16" s="1"/>
      <c r="E16" s="1"/>
      <c r="F16" s="1"/>
      <c r="G16" s="1"/>
      <c r="H16" s="125"/>
      <c r="J16" s="125"/>
    </row>
    <row r="17" spans="1:10" ht="18.75">
      <c r="A17" s="1" t="s">
        <v>203</v>
      </c>
      <c r="B17" s="1"/>
      <c r="C17" s="1"/>
      <c r="D17" s="1"/>
      <c r="E17" s="1"/>
      <c r="F17" s="1"/>
      <c r="G17" s="1"/>
      <c r="H17" s="124">
        <v>-27275</v>
      </c>
      <c r="J17" s="125">
        <v>-21716</v>
      </c>
    </row>
    <row r="18" spans="1:10" ht="18.75">
      <c r="A18" s="1"/>
      <c r="B18" s="1"/>
      <c r="C18" s="1"/>
      <c r="D18" s="1"/>
      <c r="E18" s="1"/>
      <c r="F18" s="1"/>
      <c r="G18" s="1"/>
      <c r="H18" s="124"/>
      <c r="J18" s="125"/>
    </row>
    <row r="19" spans="1:10" ht="18.75">
      <c r="A19" s="1"/>
      <c r="B19" s="1"/>
      <c r="C19" s="1"/>
      <c r="D19" s="1"/>
      <c r="E19" s="1"/>
      <c r="F19" s="1"/>
      <c r="G19" s="1"/>
      <c r="H19" s="124"/>
      <c r="J19" s="125"/>
    </row>
    <row r="20" spans="1:10" ht="18.75">
      <c r="A20" s="1"/>
      <c r="B20" s="1"/>
      <c r="C20" s="1"/>
      <c r="D20" s="1"/>
      <c r="E20" s="1"/>
      <c r="F20" s="1"/>
      <c r="G20" s="1"/>
      <c r="H20" s="125"/>
      <c r="J20" s="125"/>
    </row>
    <row r="21" spans="1:10" ht="18.75">
      <c r="A21" s="1" t="s">
        <v>204</v>
      </c>
      <c r="B21" s="1"/>
      <c r="C21" s="1"/>
      <c r="D21" s="1"/>
      <c r="E21" s="1"/>
      <c r="F21" s="1"/>
      <c r="G21" s="1"/>
      <c r="H21" s="155">
        <v>-6962</v>
      </c>
      <c r="J21" s="155">
        <v>3305</v>
      </c>
    </row>
    <row r="22" spans="1:10" ht="18.75">
      <c r="A22" s="1" t="s">
        <v>158</v>
      </c>
      <c r="B22" s="1"/>
      <c r="C22" s="1"/>
      <c r="D22" s="1"/>
      <c r="E22" s="1"/>
      <c r="F22" s="1"/>
      <c r="G22" s="1"/>
      <c r="H22" s="124">
        <f>SUM(H13:H21)</f>
        <v>-16838</v>
      </c>
      <c r="J22" s="124">
        <f>SUM(J13:J21)</f>
        <v>7788</v>
      </c>
    </row>
    <row r="23" spans="1:10" ht="18.75">
      <c r="A23" s="1"/>
      <c r="B23" s="1"/>
      <c r="C23" s="1"/>
      <c r="D23" s="1"/>
      <c r="E23" s="1"/>
      <c r="F23" s="1"/>
      <c r="G23" s="1"/>
      <c r="H23" s="125"/>
      <c r="J23" s="125"/>
    </row>
    <row r="24" spans="1:10" ht="18.75">
      <c r="A24" s="1"/>
      <c r="B24" s="1"/>
      <c r="C24" s="1"/>
      <c r="D24" s="1"/>
      <c r="E24" s="1"/>
      <c r="F24" s="1"/>
      <c r="G24" s="1"/>
      <c r="H24" s="125"/>
      <c r="J24" s="125"/>
    </row>
    <row r="25" spans="1:10" ht="18.75">
      <c r="A25" s="1" t="s">
        <v>281</v>
      </c>
      <c r="B25" s="1"/>
      <c r="C25" s="1"/>
      <c r="D25" s="1"/>
      <c r="E25" s="1"/>
      <c r="F25" s="1"/>
      <c r="G25" s="1"/>
      <c r="H25" s="125">
        <v>35114</v>
      </c>
      <c r="J25" s="125">
        <v>17562</v>
      </c>
    </row>
    <row r="26" spans="1:10" ht="18.75">
      <c r="A26" s="1"/>
      <c r="B26" s="1"/>
      <c r="C26" s="1"/>
      <c r="D26" s="1"/>
      <c r="E26" s="1"/>
      <c r="F26" s="1"/>
      <c r="G26" s="1"/>
      <c r="H26" s="125"/>
      <c r="J26" s="125"/>
    </row>
    <row r="27" spans="1:10" ht="19.5" thickBot="1">
      <c r="A27" s="1" t="s">
        <v>235</v>
      </c>
      <c r="B27" s="1"/>
      <c r="C27" s="1"/>
      <c r="D27" s="1"/>
      <c r="E27" s="1"/>
      <c r="F27" s="1"/>
      <c r="G27" s="1"/>
      <c r="H27" s="126">
        <f>SUM(H22:H26)</f>
        <v>18276</v>
      </c>
      <c r="J27" s="126">
        <f>SUM(J22:J26)</f>
        <v>25350</v>
      </c>
    </row>
    <row r="28" spans="1:10" ht="19.5" thickTop="1">
      <c r="A28" s="1"/>
      <c r="B28" s="1"/>
      <c r="C28" s="1"/>
      <c r="D28" s="1"/>
      <c r="E28" s="1"/>
      <c r="F28" s="1"/>
      <c r="G28" s="1"/>
      <c r="H28" s="127"/>
      <c r="J28" s="130"/>
    </row>
    <row r="29" spans="1:10" ht="18.75">
      <c r="A29" s="1"/>
      <c r="B29" s="1"/>
      <c r="C29" s="1"/>
      <c r="D29" s="1"/>
      <c r="E29" s="1"/>
      <c r="F29" s="1"/>
      <c r="G29" s="1"/>
      <c r="H29" s="127"/>
      <c r="J29" s="130"/>
    </row>
    <row r="30" ht="12.75">
      <c r="H30" s="8"/>
    </row>
    <row r="31" ht="15.75">
      <c r="A31" s="10" t="s">
        <v>259</v>
      </c>
    </row>
    <row r="32" ht="15.75">
      <c r="A32" s="10" t="s">
        <v>201</v>
      </c>
    </row>
  </sheetData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QL Feed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QL Feed</dc:creator>
  <cp:keywords/>
  <dc:description/>
  <cp:lastModifiedBy>yvonneng</cp:lastModifiedBy>
  <cp:lastPrinted>2008-08-26T09:04:00Z</cp:lastPrinted>
  <dcterms:created xsi:type="dcterms:W3CDTF">2005-06-25T00:58:02Z</dcterms:created>
  <dcterms:modified xsi:type="dcterms:W3CDTF">2008-08-26T09:04:29Z</dcterms:modified>
  <cp:category/>
  <cp:version/>
  <cp:contentType/>
  <cp:contentStatus/>
</cp:coreProperties>
</file>